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Годовой отчет 2024\Направлено в МЭ 28.03.2025\Чеченэнерго\Форматы отчета\"/>
    </mc:Choice>
  </mc:AlternateContent>
  <bookViews>
    <workbookView xWindow="0" yWindow="0" windowWidth="28800" windowHeight="12300"/>
  </bookViews>
  <sheets>
    <sheet name="3 ОС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'3 ОС'!$A$21:$W$196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500C2F4F_1743_499A_A051_20565DBF52B2_.wvu.PrintArea" localSheetId="0" hidden="1">'3 ОС'!$A$1:$W$24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'3 ОС'!$A$1:$W$201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96" i="1" l="1"/>
  <c r="U196" i="1"/>
  <c r="T196" i="1"/>
  <c r="S196" i="1"/>
  <c r="U195" i="1"/>
  <c r="Q194" i="1"/>
  <c r="Q172" i="1" s="1"/>
  <c r="M194" i="1"/>
  <c r="I194" i="1"/>
  <c r="I172" i="1" s="1"/>
  <c r="E194" i="1"/>
  <c r="R194" i="1"/>
  <c r="P194" i="1"/>
  <c r="O194" i="1"/>
  <c r="N194" i="1"/>
  <c r="L194" i="1"/>
  <c r="K194" i="1"/>
  <c r="J194" i="1"/>
  <c r="H194" i="1"/>
  <c r="G194" i="1"/>
  <c r="F194" i="1"/>
  <c r="D194" i="1"/>
  <c r="V193" i="1"/>
  <c r="U193" i="1"/>
  <c r="T193" i="1"/>
  <c r="S193" i="1"/>
  <c r="V192" i="1"/>
  <c r="U192" i="1"/>
  <c r="T192" i="1"/>
  <c r="S192" i="1"/>
  <c r="V191" i="1"/>
  <c r="U191" i="1"/>
  <c r="T191" i="1"/>
  <c r="S191" i="1"/>
  <c r="V190" i="1"/>
  <c r="U190" i="1"/>
  <c r="T190" i="1"/>
  <c r="S190" i="1"/>
  <c r="V189" i="1"/>
  <c r="U189" i="1"/>
  <c r="T189" i="1"/>
  <c r="S189" i="1"/>
  <c r="V188" i="1"/>
  <c r="U188" i="1"/>
  <c r="T188" i="1"/>
  <c r="S188" i="1"/>
  <c r="V187" i="1"/>
  <c r="U187" i="1"/>
  <c r="T187" i="1"/>
  <c r="S187" i="1"/>
  <c r="V186" i="1"/>
  <c r="U186" i="1"/>
  <c r="T186" i="1"/>
  <c r="S186" i="1"/>
  <c r="V185" i="1"/>
  <c r="U185" i="1"/>
  <c r="T185" i="1"/>
  <c r="S185" i="1"/>
  <c r="V184" i="1"/>
  <c r="U184" i="1"/>
  <c r="T184" i="1"/>
  <c r="S184" i="1"/>
  <c r="V183" i="1"/>
  <c r="U183" i="1"/>
  <c r="T183" i="1"/>
  <c r="S183" i="1"/>
  <c r="V182" i="1"/>
  <c r="U182" i="1"/>
  <c r="T182" i="1"/>
  <c r="S182" i="1"/>
  <c r="V181" i="1"/>
  <c r="U181" i="1"/>
  <c r="T181" i="1"/>
  <c r="S181" i="1"/>
  <c r="V180" i="1"/>
  <c r="U180" i="1"/>
  <c r="T180" i="1"/>
  <c r="S180" i="1"/>
  <c r="V179" i="1"/>
  <c r="U179" i="1"/>
  <c r="T179" i="1"/>
  <c r="S179" i="1"/>
  <c r="V178" i="1"/>
  <c r="U178" i="1"/>
  <c r="T178" i="1"/>
  <c r="S178" i="1"/>
  <c r="V177" i="1"/>
  <c r="U177" i="1"/>
  <c r="T177" i="1"/>
  <c r="S177" i="1"/>
  <c r="V176" i="1"/>
  <c r="U176" i="1"/>
  <c r="T176" i="1"/>
  <c r="S176" i="1"/>
  <c r="V175" i="1"/>
  <c r="U175" i="1"/>
  <c r="T175" i="1"/>
  <c r="S175" i="1"/>
  <c r="V174" i="1"/>
  <c r="U174" i="1"/>
  <c r="T174" i="1"/>
  <c r="S174" i="1"/>
  <c r="V173" i="1"/>
  <c r="U173" i="1"/>
  <c r="T173" i="1"/>
  <c r="S173" i="1"/>
  <c r="R172" i="1"/>
  <c r="P172" i="1"/>
  <c r="O172" i="1"/>
  <c r="N172" i="1"/>
  <c r="L172" i="1"/>
  <c r="K172" i="1"/>
  <c r="J172" i="1"/>
  <c r="H172" i="1"/>
  <c r="G172" i="1"/>
  <c r="F172" i="1"/>
  <c r="D172" i="1"/>
  <c r="V171" i="1"/>
  <c r="U171" i="1"/>
  <c r="T171" i="1"/>
  <c r="S171" i="1"/>
  <c r="V170" i="1"/>
  <c r="U170" i="1"/>
  <c r="T170" i="1"/>
  <c r="S170" i="1"/>
  <c r="V169" i="1"/>
  <c r="U169" i="1"/>
  <c r="T169" i="1"/>
  <c r="S169" i="1"/>
  <c r="V168" i="1"/>
  <c r="U168" i="1"/>
  <c r="T168" i="1"/>
  <c r="S168" i="1"/>
  <c r="V167" i="1"/>
  <c r="U167" i="1"/>
  <c r="T167" i="1"/>
  <c r="S167" i="1"/>
  <c r="V166" i="1"/>
  <c r="U166" i="1"/>
  <c r="T166" i="1"/>
  <c r="S166" i="1"/>
  <c r="V165" i="1"/>
  <c r="U165" i="1"/>
  <c r="T165" i="1"/>
  <c r="S165" i="1"/>
  <c r="V164" i="1"/>
  <c r="U164" i="1"/>
  <c r="T164" i="1"/>
  <c r="S164" i="1"/>
  <c r="V163" i="1"/>
  <c r="U163" i="1"/>
  <c r="T163" i="1"/>
  <c r="S163" i="1"/>
  <c r="V162" i="1"/>
  <c r="U162" i="1"/>
  <c r="T162" i="1"/>
  <c r="S162" i="1"/>
  <c r="V161" i="1"/>
  <c r="U161" i="1"/>
  <c r="T161" i="1"/>
  <c r="S161" i="1"/>
  <c r="V160" i="1"/>
  <c r="U160" i="1"/>
  <c r="T160" i="1"/>
  <c r="S160" i="1"/>
  <c r="V159" i="1"/>
  <c r="U159" i="1"/>
  <c r="T159" i="1"/>
  <c r="S159" i="1"/>
  <c r="V158" i="1"/>
  <c r="U158" i="1"/>
  <c r="T158" i="1"/>
  <c r="S158" i="1"/>
  <c r="V157" i="1"/>
  <c r="U157" i="1"/>
  <c r="T157" i="1"/>
  <c r="S157" i="1"/>
  <c r="V156" i="1"/>
  <c r="U156" i="1"/>
  <c r="T156" i="1"/>
  <c r="S156" i="1"/>
  <c r="V155" i="1"/>
  <c r="U155" i="1"/>
  <c r="T155" i="1"/>
  <c r="S155" i="1"/>
  <c r="V154" i="1"/>
  <c r="U154" i="1"/>
  <c r="T154" i="1"/>
  <c r="S154" i="1"/>
  <c r="V153" i="1"/>
  <c r="U153" i="1"/>
  <c r="T153" i="1"/>
  <c r="S153" i="1"/>
  <c r="V152" i="1"/>
  <c r="U152" i="1"/>
  <c r="T152" i="1"/>
  <c r="S152" i="1"/>
  <c r="V151" i="1"/>
  <c r="U151" i="1"/>
  <c r="T151" i="1"/>
  <c r="S151" i="1"/>
  <c r="V150" i="1"/>
  <c r="U150" i="1"/>
  <c r="T150" i="1"/>
  <c r="S150" i="1"/>
  <c r="V149" i="1"/>
  <c r="U149" i="1"/>
  <c r="T149" i="1"/>
  <c r="S149" i="1"/>
  <c r="V148" i="1"/>
  <c r="U148" i="1"/>
  <c r="T148" i="1"/>
  <c r="S148" i="1"/>
  <c r="V147" i="1"/>
  <c r="U147" i="1"/>
  <c r="T147" i="1"/>
  <c r="S147" i="1"/>
  <c r="V146" i="1"/>
  <c r="U146" i="1"/>
  <c r="T146" i="1"/>
  <c r="S146" i="1"/>
  <c r="V145" i="1"/>
  <c r="U145" i="1"/>
  <c r="T145" i="1"/>
  <c r="S145" i="1"/>
  <c r="V144" i="1"/>
  <c r="U144" i="1"/>
  <c r="T144" i="1"/>
  <c r="S144" i="1"/>
  <c r="V143" i="1"/>
  <c r="U143" i="1"/>
  <c r="T143" i="1"/>
  <c r="S143" i="1"/>
  <c r="V142" i="1"/>
  <c r="U142" i="1"/>
  <c r="T142" i="1"/>
  <c r="S142" i="1"/>
  <c r="V141" i="1"/>
  <c r="U141" i="1"/>
  <c r="T141" i="1"/>
  <c r="S141" i="1"/>
  <c r="V140" i="1"/>
  <c r="U140" i="1"/>
  <c r="T140" i="1"/>
  <c r="S140" i="1"/>
  <c r="V139" i="1"/>
  <c r="U139" i="1"/>
  <c r="T139" i="1"/>
  <c r="S139" i="1"/>
  <c r="V138" i="1"/>
  <c r="U138" i="1"/>
  <c r="T138" i="1"/>
  <c r="S138" i="1"/>
  <c r="V137" i="1"/>
  <c r="U137" i="1"/>
  <c r="T137" i="1"/>
  <c r="S137" i="1"/>
  <c r="V136" i="1"/>
  <c r="U136" i="1"/>
  <c r="T136" i="1"/>
  <c r="S136" i="1"/>
  <c r="V135" i="1"/>
  <c r="U135" i="1"/>
  <c r="T135" i="1"/>
  <c r="S135" i="1"/>
  <c r="V134" i="1"/>
  <c r="U134" i="1"/>
  <c r="T134" i="1"/>
  <c r="S134" i="1"/>
  <c r="V133" i="1"/>
  <c r="U133" i="1"/>
  <c r="T133" i="1"/>
  <c r="S133" i="1"/>
  <c r="V132" i="1"/>
  <c r="U132" i="1"/>
  <c r="T132" i="1"/>
  <c r="S131" i="1"/>
  <c r="V131" i="1"/>
  <c r="T131" i="1"/>
  <c r="T130" i="1"/>
  <c r="V130" i="1"/>
  <c r="S130" i="1"/>
  <c r="U129" i="1"/>
  <c r="V129" i="1"/>
  <c r="V128" i="1"/>
  <c r="R124" i="1"/>
  <c r="N124" i="1"/>
  <c r="J124" i="1"/>
  <c r="T128" i="1"/>
  <c r="S127" i="1"/>
  <c r="O124" i="1"/>
  <c r="K124" i="1"/>
  <c r="G124" i="1"/>
  <c r="V127" i="1"/>
  <c r="T127" i="1"/>
  <c r="T126" i="1"/>
  <c r="P124" i="1"/>
  <c r="L124" i="1"/>
  <c r="H124" i="1"/>
  <c r="V126" i="1"/>
  <c r="S126" i="1"/>
  <c r="D124" i="1"/>
  <c r="U125" i="1"/>
  <c r="Q124" i="1"/>
  <c r="Q28" i="1" s="1"/>
  <c r="M124" i="1"/>
  <c r="I124" i="1"/>
  <c r="V125" i="1"/>
  <c r="V123" i="1"/>
  <c r="U123" i="1"/>
  <c r="T123" i="1"/>
  <c r="S123" i="1"/>
  <c r="S122" i="1"/>
  <c r="V122" i="1"/>
  <c r="T122" i="1"/>
  <c r="T121" i="1"/>
  <c r="V121" i="1"/>
  <c r="U120" i="1"/>
  <c r="V120" i="1"/>
  <c r="U119" i="1"/>
  <c r="T119" i="1"/>
  <c r="S118" i="1"/>
  <c r="T118" i="1"/>
  <c r="T117" i="1"/>
  <c r="V117" i="1"/>
  <c r="U116" i="1"/>
  <c r="Q112" i="1"/>
  <c r="M112" i="1"/>
  <c r="I112" i="1"/>
  <c r="V116" i="1"/>
  <c r="R112" i="1"/>
  <c r="N112" i="1"/>
  <c r="J112" i="1"/>
  <c r="T115" i="1"/>
  <c r="S114" i="1"/>
  <c r="O112" i="1"/>
  <c r="K112" i="1"/>
  <c r="G112" i="1"/>
  <c r="T114" i="1"/>
  <c r="T113" i="1"/>
  <c r="P112" i="1"/>
  <c r="L112" i="1"/>
  <c r="L26" i="1" s="1"/>
  <c r="H112" i="1"/>
  <c r="D112" i="1"/>
  <c r="V111" i="1"/>
  <c r="U111" i="1"/>
  <c r="T111" i="1"/>
  <c r="S111" i="1"/>
  <c r="V110" i="1"/>
  <c r="U110" i="1"/>
  <c r="T110" i="1"/>
  <c r="S110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U109" i="1" s="1"/>
  <c r="E109" i="1"/>
  <c r="T109" i="1" s="1"/>
  <c r="D109" i="1"/>
  <c r="V108" i="1"/>
  <c r="U108" i="1"/>
  <c r="T108" i="1"/>
  <c r="S108" i="1"/>
  <c r="V107" i="1"/>
  <c r="U107" i="1"/>
  <c r="T107" i="1"/>
  <c r="S107" i="1"/>
  <c r="T106" i="1"/>
  <c r="R106" i="1"/>
  <c r="Q106" i="1"/>
  <c r="P106" i="1"/>
  <c r="O106" i="1"/>
  <c r="N106" i="1"/>
  <c r="M106" i="1"/>
  <c r="U106" i="1" s="1"/>
  <c r="L106" i="1"/>
  <c r="K106" i="1"/>
  <c r="J106" i="1"/>
  <c r="I106" i="1"/>
  <c r="H106" i="1"/>
  <c r="G106" i="1"/>
  <c r="F106" i="1"/>
  <c r="V106" i="1" s="1"/>
  <c r="E106" i="1"/>
  <c r="D106" i="1"/>
  <c r="U105" i="1"/>
  <c r="Q102" i="1"/>
  <c r="M102" i="1"/>
  <c r="I102" i="1"/>
  <c r="V105" i="1"/>
  <c r="R102" i="1"/>
  <c r="N102" i="1"/>
  <c r="J102" i="1"/>
  <c r="T104" i="1"/>
  <c r="S103" i="1"/>
  <c r="O102" i="1"/>
  <c r="G102" i="1"/>
  <c r="V103" i="1"/>
  <c r="T103" i="1"/>
  <c r="P102" i="1"/>
  <c r="L102" i="1"/>
  <c r="K102" i="1"/>
  <c r="H102" i="1"/>
  <c r="D102" i="1"/>
  <c r="V101" i="1"/>
  <c r="U101" i="1"/>
  <c r="T101" i="1"/>
  <c r="S101" i="1"/>
  <c r="U100" i="1"/>
  <c r="Q94" i="1"/>
  <c r="Q93" i="1" s="1"/>
  <c r="M94" i="1"/>
  <c r="M93" i="1" s="1"/>
  <c r="I94" i="1"/>
  <c r="I93" i="1" s="1"/>
  <c r="V100" i="1"/>
  <c r="R94" i="1"/>
  <c r="R93" i="1" s="1"/>
  <c r="N94" i="1"/>
  <c r="N93" i="1" s="1"/>
  <c r="J94" i="1"/>
  <c r="J93" i="1" s="1"/>
  <c r="T99" i="1"/>
  <c r="S98" i="1"/>
  <c r="T98" i="1"/>
  <c r="S97" i="1"/>
  <c r="U97" i="1"/>
  <c r="T97" i="1"/>
  <c r="S96" i="1"/>
  <c r="O94" i="1"/>
  <c r="O93" i="1" s="1"/>
  <c r="K94" i="1"/>
  <c r="K93" i="1" s="1"/>
  <c r="G94" i="1"/>
  <c r="G93" i="1" s="1"/>
  <c r="U96" i="1"/>
  <c r="T96" i="1"/>
  <c r="T95" i="1"/>
  <c r="P94" i="1"/>
  <c r="P93" i="1" s="1"/>
  <c r="H94" i="1"/>
  <c r="H93" i="1" s="1"/>
  <c r="D94" i="1"/>
  <c r="L94" i="1"/>
  <c r="L93" i="1" s="1"/>
  <c r="D93" i="1"/>
  <c r="V92" i="1"/>
  <c r="U92" i="1"/>
  <c r="T92" i="1"/>
  <c r="S92" i="1"/>
  <c r="V91" i="1"/>
  <c r="U91" i="1"/>
  <c r="T91" i="1"/>
  <c r="S90" i="1"/>
  <c r="O86" i="1"/>
  <c r="O85" i="1" s="1"/>
  <c r="K86" i="1"/>
  <c r="K85" i="1" s="1"/>
  <c r="G86" i="1"/>
  <c r="G85" i="1" s="1"/>
  <c r="V90" i="1"/>
  <c r="T90" i="1"/>
  <c r="T89" i="1"/>
  <c r="P86" i="1"/>
  <c r="P85" i="1" s="1"/>
  <c r="L86" i="1"/>
  <c r="L85" i="1" s="1"/>
  <c r="H86" i="1"/>
  <c r="H85" i="1" s="1"/>
  <c r="V89" i="1"/>
  <c r="D86" i="1"/>
  <c r="D85" i="1" s="1"/>
  <c r="Q86" i="1"/>
  <c r="Q85" i="1" s="1"/>
  <c r="Q84" i="1" s="1"/>
  <c r="I86" i="1"/>
  <c r="I85" i="1" s="1"/>
  <c r="I84" i="1" s="1"/>
  <c r="V87" i="1"/>
  <c r="U87" i="1"/>
  <c r="T87" i="1"/>
  <c r="R86" i="1"/>
  <c r="N86" i="1"/>
  <c r="N85" i="1" s="1"/>
  <c r="N84" i="1" s="1"/>
  <c r="J86" i="1"/>
  <c r="J85" i="1" s="1"/>
  <c r="F86" i="1"/>
  <c r="R85" i="1"/>
  <c r="R84" i="1" s="1"/>
  <c r="F85" i="1"/>
  <c r="J84" i="1"/>
  <c r="J24" i="1" s="1"/>
  <c r="T83" i="1"/>
  <c r="S83" i="1"/>
  <c r="T82" i="1"/>
  <c r="U82" i="1"/>
  <c r="V82" i="1"/>
  <c r="S82" i="1"/>
  <c r="Q78" i="1"/>
  <c r="Q76" i="1" s="1"/>
  <c r="M78" i="1"/>
  <c r="M76" i="1" s="1"/>
  <c r="I78" i="1"/>
  <c r="I76" i="1" s="1"/>
  <c r="V81" i="1"/>
  <c r="R78" i="1"/>
  <c r="R76" i="1" s="1"/>
  <c r="N78" i="1"/>
  <c r="N76" i="1" s="1"/>
  <c r="J78" i="1"/>
  <c r="J76" i="1" s="1"/>
  <c r="T80" i="1"/>
  <c r="S79" i="1"/>
  <c r="H78" i="1"/>
  <c r="H76" i="1" s="1"/>
  <c r="T79" i="1"/>
  <c r="D78" i="1"/>
  <c r="D76" i="1" s="1"/>
  <c r="P78" i="1"/>
  <c r="P76" i="1" s="1"/>
  <c r="O78" i="1"/>
  <c r="L78" i="1"/>
  <c r="K78" i="1"/>
  <c r="G78" i="1"/>
  <c r="F78" i="1"/>
  <c r="V77" i="1"/>
  <c r="U77" i="1"/>
  <c r="T77" i="1"/>
  <c r="S77" i="1"/>
  <c r="O76" i="1"/>
  <c r="L76" i="1"/>
  <c r="K76" i="1"/>
  <c r="G76" i="1"/>
  <c r="U75" i="1"/>
  <c r="T75" i="1"/>
  <c r="P74" i="1"/>
  <c r="P69" i="1" s="1"/>
  <c r="L74" i="1"/>
  <c r="L69" i="1" s="1"/>
  <c r="H74" i="1"/>
  <c r="H69" i="1" s="1"/>
  <c r="V75" i="1"/>
  <c r="S75" i="1"/>
  <c r="D74" i="1"/>
  <c r="D69" i="1" s="1"/>
  <c r="T74" i="1"/>
  <c r="R74" i="1"/>
  <c r="Q74" i="1"/>
  <c r="O74" i="1"/>
  <c r="N74" i="1"/>
  <c r="M74" i="1"/>
  <c r="U74" i="1" s="1"/>
  <c r="K74" i="1"/>
  <c r="J74" i="1"/>
  <c r="I74" i="1"/>
  <c r="G74" i="1"/>
  <c r="F74" i="1"/>
  <c r="V74" i="1" s="1"/>
  <c r="E74" i="1"/>
  <c r="V73" i="1"/>
  <c r="U73" i="1"/>
  <c r="T73" i="1"/>
  <c r="S73" i="1"/>
  <c r="R70" i="1"/>
  <c r="R69" i="1" s="1"/>
  <c r="N70" i="1"/>
  <c r="N69" i="1" s="1"/>
  <c r="J70" i="1"/>
  <c r="J69" i="1" s="1"/>
  <c r="I70" i="1"/>
  <c r="I69" i="1" s="1"/>
  <c r="T72" i="1"/>
  <c r="T71" i="1"/>
  <c r="S71" i="1"/>
  <c r="K70" i="1"/>
  <c r="K69" i="1" s="1"/>
  <c r="K62" i="1" s="1"/>
  <c r="G70" i="1"/>
  <c r="G69" i="1" s="1"/>
  <c r="G62" i="1" s="1"/>
  <c r="Q70" i="1"/>
  <c r="P70" i="1"/>
  <c r="O70" i="1"/>
  <c r="M70" i="1"/>
  <c r="L70" i="1"/>
  <c r="H70" i="1"/>
  <c r="D70" i="1"/>
  <c r="Q69" i="1"/>
  <c r="O69" i="1"/>
  <c r="O62" i="1" s="1"/>
  <c r="M69" i="1"/>
  <c r="T68" i="1"/>
  <c r="U68" i="1"/>
  <c r="S68" i="1"/>
  <c r="T67" i="1"/>
  <c r="R67" i="1"/>
  <c r="Q67" i="1"/>
  <c r="Q63" i="1" s="1"/>
  <c r="Q62" i="1" s="1"/>
  <c r="P67" i="1"/>
  <c r="P63" i="1" s="1"/>
  <c r="O67" i="1"/>
  <c r="N67" i="1"/>
  <c r="M67" i="1"/>
  <c r="M63" i="1" s="1"/>
  <c r="M62" i="1" s="1"/>
  <c r="L67" i="1"/>
  <c r="L63" i="1" s="1"/>
  <c r="K67" i="1"/>
  <c r="J67" i="1"/>
  <c r="I67" i="1"/>
  <c r="I63" i="1" s="1"/>
  <c r="I62" i="1" s="1"/>
  <c r="H67" i="1"/>
  <c r="H63" i="1" s="1"/>
  <c r="G67" i="1"/>
  <c r="F67" i="1"/>
  <c r="E67" i="1"/>
  <c r="D67" i="1"/>
  <c r="D63" i="1" s="1"/>
  <c r="V66" i="1"/>
  <c r="U66" i="1"/>
  <c r="T66" i="1"/>
  <c r="S66" i="1"/>
  <c r="S65" i="1"/>
  <c r="R64" i="1"/>
  <c r="R63" i="1" s="1"/>
  <c r="R62" i="1" s="1"/>
  <c r="N64" i="1"/>
  <c r="N63" i="1" s="1"/>
  <c r="N62" i="1" s="1"/>
  <c r="J64" i="1"/>
  <c r="J63" i="1" s="1"/>
  <c r="J62" i="1" s="1"/>
  <c r="U65" i="1"/>
  <c r="T65" i="1"/>
  <c r="S64" i="1"/>
  <c r="Q64" i="1"/>
  <c r="P64" i="1"/>
  <c r="O64" i="1"/>
  <c r="M64" i="1"/>
  <c r="L64" i="1"/>
  <c r="K64" i="1"/>
  <c r="I64" i="1"/>
  <c r="H64" i="1"/>
  <c r="G64" i="1"/>
  <c r="E64" i="1"/>
  <c r="T64" i="1" s="1"/>
  <c r="D64" i="1"/>
  <c r="O63" i="1"/>
  <c r="K63" i="1"/>
  <c r="G63" i="1"/>
  <c r="V61" i="1"/>
  <c r="U61" i="1"/>
  <c r="T61" i="1"/>
  <c r="S61" i="1"/>
  <c r="V60" i="1"/>
  <c r="U60" i="1"/>
  <c r="T60" i="1"/>
  <c r="S60" i="1"/>
  <c r="T59" i="1"/>
  <c r="R59" i="1"/>
  <c r="Q59" i="1"/>
  <c r="P59" i="1"/>
  <c r="O59" i="1"/>
  <c r="N59" i="1"/>
  <c r="M59" i="1"/>
  <c r="U59" i="1" s="1"/>
  <c r="L59" i="1"/>
  <c r="K59" i="1"/>
  <c r="J59" i="1"/>
  <c r="I59" i="1"/>
  <c r="H59" i="1"/>
  <c r="G59" i="1"/>
  <c r="F59" i="1"/>
  <c r="V59" i="1" s="1"/>
  <c r="E59" i="1"/>
  <c r="D59" i="1"/>
  <c r="U58" i="1"/>
  <c r="V58" i="1"/>
  <c r="S57" i="1"/>
  <c r="U57" i="1"/>
  <c r="T57" i="1"/>
  <c r="T56" i="1"/>
  <c r="S56" i="1"/>
  <c r="T55" i="1"/>
  <c r="U55" i="1"/>
  <c r="V55" i="1"/>
  <c r="U54" i="1"/>
  <c r="S53" i="1"/>
  <c r="R50" i="1"/>
  <c r="N50" i="1"/>
  <c r="J50" i="1"/>
  <c r="T53" i="1"/>
  <c r="T52" i="1"/>
  <c r="S52" i="1"/>
  <c r="O50" i="1"/>
  <c r="K50" i="1"/>
  <c r="G50" i="1"/>
  <c r="V52" i="1"/>
  <c r="P50" i="1"/>
  <c r="P47" i="1" s="1"/>
  <c r="U51" i="1"/>
  <c r="L50" i="1"/>
  <c r="L47" i="1" s="1"/>
  <c r="H50" i="1"/>
  <c r="H47" i="1" s="1"/>
  <c r="V51" i="1"/>
  <c r="T51" i="1"/>
  <c r="D50" i="1"/>
  <c r="D47" i="1" s="1"/>
  <c r="Q50" i="1"/>
  <c r="M50" i="1"/>
  <c r="M47" i="1" s="1"/>
  <c r="M46" i="1" s="1"/>
  <c r="I50" i="1"/>
  <c r="I47" i="1" s="1"/>
  <c r="I46" i="1" s="1"/>
  <c r="E50" i="1"/>
  <c r="N47" i="1"/>
  <c r="N46" i="1" s="1"/>
  <c r="U49" i="1"/>
  <c r="V49" i="1" s="1"/>
  <c r="S48" i="1"/>
  <c r="R47" i="1"/>
  <c r="R46" i="1" s="1"/>
  <c r="K47" i="1"/>
  <c r="G47" i="1"/>
  <c r="U48" i="1"/>
  <c r="T48" i="1"/>
  <c r="O47" i="1"/>
  <c r="O46" i="1" s="1"/>
  <c r="J47" i="1"/>
  <c r="J46" i="1" s="1"/>
  <c r="E47" i="1"/>
  <c r="T47" i="1" s="1"/>
  <c r="V43" i="1"/>
  <c r="U43" i="1"/>
  <c r="T43" i="1"/>
  <c r="S43" i="1"/>
  <c r="T42" i="1"/>
  <c r="R42" i="1"/>
  <c r="Q42" i="1"/>
  <c r="P42" i="1"/>
  <c r="O42" i="1"/>
  <c r="N42" i="1"/>
  <c r="M42" i="1"/>
  <c r="L42" i="1"/>
  <c r="S42" i="1" s="1"/>
  <c r="K42" i="1"/>
  <c r="J42" i="1"/>
  <c r="I42" i="1"/>
  <c r="H42" i="1"/>
  <c r="G42" i="1"/>
  <c r="F42" i="1"/>
  <c r="E42" i="1"/>
  <c r="D42" i="1"/>
  <c r="T41" i="1"/>
  <c r="R41" i="1"/>
  <c r="Q41" i="1"/>
  <c r="P41" i="1"/>
  <c r="O41" i="1"/>
  <c r="N41" i="1"/>
  <c r="M41" i="1"/>
  <c r="L41" i="1"/>
  <c r="S41" i="1" s="1"/>
  <c r="K41" i="1"/>
  <c r="J41" i="1"/>
  <c r="I41" i="1"/>
  <c r="H41" i="1"/>
  <c r="G41" i="1"/>
  <c r="F41" i="1"/>
  <c r="V41" i="1" s="1"/>
  <c r="E41" i="1"/>
  <c r="D41" i="1"/>
  <c r="T40" i="1"/>
  <c r="R40" i="1"/>
  <c r="Q40" i="1"/>
  <c r="P40" i="1"/>
  <c r="O40" i="1"/>
  <c r="N40" i="1"/>
  <c r="M40" i="1"/>
  <c r="L40" i="1"/>
  <c r="S40" i="1" s="1"/>
  <c r="K40" i="1"/>
  <c r="J40" i="1"/>
  <c r="I40" i="1"/>
  <c r="H40" i="1"/>
  <c r="G40" i="1"/>
  <c r="F40" i="1"/>
  <c r="V40" i="1" s="1"/>
  <c r="E40" i="1"/>
  <c r="D40" i="1"/>
  <c r="T39" i="1"/>
  <c r="R39" i="1"/>
  <c r="Q39" i="1"/>
  <c r="P39" i="1"/>
  <c r="O39" i="1"/>
  <c r="N39" i="1"/>
  <c r="M39" i="1"/>
  <c r="L39" i="1"/>
  <c r="S39" i="1" s="1"/>
  <c r="K39" i="1"/>
  <c r="J39" i="1"/>
  <c r="I39" i="1"/>
  <c r="H39" i="1"/>
  <c r="G39" i="1"/>
  <c r="F39" i="1"/>
  <c r="V39" i="1" s="1"/>
  <c r="E39" i="1"/>
  <c r="D39" i="1"/>
  <c r="T38" i="1"/>
  <c r="R38" i="1"/>
  <c r="Q38" i="1"/>
  <c r="P38" i="1"/>
  <c r="O38" i="1"/>
  <c r="N38" i="1"/>
  <c r="M38" i="1"/>
  <c r="L38" i="1"/>
  <c r="S38" i="1" s="1"/>
  <c r="K38" i="1"/>
  <c r="J38" i="1"/>
  <c r="I38" i="1"/>
  <c r="H38" i="1"/>
  <c r="G38" i="1"/>
  <c r="F38" i="1"/>
  <c r="V38" i="1" s="1"/>
  <c r="E38" i="1"/>
  <c r="D38" i="1"/>
  <c r="R37" i="1"/>
  <c r="Q37" i="1"/>
  <c r="P37" i="1"/>
  <c r="O37" i="1"/>
  <c r="N37" i="1"/>
  <c r="L37" i="1"/>
  <c r="K37" i="1"/>
  <c r="J37" i="1"/>
  <c r="I37" i="1"/>
  <c r="H37" i="1"/>
  <c r="G37" i="1"/>
  <c r="F37" i="1"/>
  <c r="D37" i="1"/>
  <c r="V36" i="1"/>
  <c r="U36" i="1"/>
  <c r="T36" i="1"/>
  <c r="S36" i="1"/>
  <c r="V35" i="1"/>
  <c r="U35" i="1"/>
  <c r="T35" i="1"/>
  <c r="S35" i="1"/>
  <c r="V34" i="1"/>
  <c r="U34" i="1"/>
  <c r="T34" i="1"/>
  <c r="S34" i="1"/>
  <c r="V33" i="1"/>
  <c r="U33" i="1"/>
  <c r="T33" i="1"/>
  <c r="S33" i="1"/>
  <c r="V32" i="1"/>
  <c r="U32" i="1"/>
  <c r="T32" i="1"/>
  <c r="S32" i="1"/>
  <c r="V31" i="1"/>
  <c r="U31" i="1"/>
  <c r="T31" i="1"/>
  <c r="S31" i="1"/>
  <c r="V30" i="1"/>
  <c r="U30" i="1"/>
  <c r="T30" i="1"/>
  <c r="S30" i="1"/>
  <c r="V29" i="1"/>
  <c r="U29" i="1"/>
  <c r="T29" i="1"/>
  <c r="S29" i="1"/>
  <c r="R28" i="1"/>
  <c r="P28" i="1"/>
  <c r="O28" i="1"/>
  <c r="N28" i="1"/>
  <c r="M28" i="1"/>
  <c r="L28" i="1"/>
  <c r="K28" i="1"/>
  <c r="J28" i="1"/>
  <c r="I28" i="1"/>
  <c r="H28" i="1"/>
  <c r="G28" i="1"/>
  <c r="D28" i="1"/>
  <c r="T27" i="1"/>
  <c r="R27" i="1"/>
  <c r="Q27" i="1"/>
  <c r="P27" i="1"/>
  <c r="O27" i="1"/>
  <c r="N27" i="1"/>
  <c r="M27" i="1"/>
  <c r="L27" i="1"/>
  <c r="S27" i="1" s="1"/>
  <c r="K27" i="1"/>
  <c r="J27" i="1"/>
  <c r="I27" i="1"/>
  <c r="H27" i="1"/>
  <c r="G27" i="1"/>
  <c r="F27" i="1"/>
  <c r="V27" i="1" s="1"/>
  <c r="E27" i="1"/>
  <c r="D27" i="1"/>
  <c r="R26" i="1"/>
  <c r="Q26" i="1"/>
  <c r="P26" i="1"/>
  <c r="O26" i="1"/>
  <c r="N26" i="1"/>
  <c r="M26" i="1"/>
  <c r="K26" i="1"/>
  <c r="J26" i="1"/>
  <c r="I26" i="1"/>
  <c r="H26" i="1"/>
  <c r="G26" i="1"/>
  <c r="D26" i="1"/>
  <c r="T25" i="1"/>
  <c r="R25" i="1"/>
  <c r="Q25" i="1"/>
  <c r="P25" i="1"/>
  <c r="O25" i="1"/>
  <c r="N25" i="1"/>
  <c r="M25" i="1"/>
  <c r="L25" i="1"/>
  <c r="S25" i="1" s="1"/>
  <c r="K25" i="1"/>
  <c r="J25" i="1"/>
  <c r="I25" i="1"/>
  <c r="H25" i="1"/>
  <c r="G25" i="1"/>
  <c r="F25" i="1"/>
  <c r="V25" i="1" s="1"/>
  <c r="E25" i="1"/>
  <c r="D25" i="1"/>
  <c r="R24" i="1"/>
  <c r="Q24" i="1"/>
  <c r="N24" i="1"/>
  <c r="I24" i="1"/>
  <c r="H20" i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G20" i="1"/>
  <c r="F20" i="1"/>
  <c r="R23" i="1" l="1"/>
  <c r="R22" i="1" s="1"/>
  <c r="R21" i="1" s="1"/>
  <c r="R45" i="1"/>
  <c r="R44" i="1" s="1"/>
  <c r="G46" i="1"/>
  <c r="K46" i="1"/>
  <c r="N23" i="1"/>
  <c r="N22" i="1" s="1"/>
  <c r="N21" i="1" s="1"/>
  <c r="N45" i="1"/>
  <c r="N44" i="1" s="1"/>
  <c r="I45" i="1"/>
  <c r="I44" i="1" s="1"/>
  <c r="I23" i="1"/>
  <c r="I22" i="1" s="1"/>
  <c r="I21" i="1" s="1"/>
  <c r="O23" i="1"/>
  <c r="J45" i="1"/>
  <c r="J44" i="1" s="1"/>
  <c r="J23" i="1"/>
  <c r="J22" i="1" s="1"/>
  <c r="J21" i="1" s="1"/>
  <c r="M23" i="1"/>
  <c r="M22" i="1" s="1"/>
  <c r="M21" i="1" s="1"/>
  <c r="S50" i="1"/>
  <c r="U72" i="1"/>
  <c r="F70" i="1"/>
  <c r="V78" i="1"/>
  <c r="U78" i="1"/>
  <c r="F76" i="1"/>
  <c r="V114" i="1"/>
  <c r="U25" i="1"/>
  <c r="U27" i="1"/>
  <c r="U38" i="1"/>
  <c r="U39" i="1"/>
  <c r="U40" i="1"/>
  <c r="U41" i="1"/>
  <c r="U42" i="1"/>
  <c r="V42" i="1" s="1"/>
  <c r="V48" i="1"/>
  <c r="T49" i="1"/>
  <c r="S49" i="1"/>
  <c r="Q47" i="1"/>
  <c r="Q46" i="1" s="1"/>
  <c r="U53" i="1"/>
  <c r="F50" i="1"/>
  <c r="S55" i="1"/>
  <c r="V57" i="1"/>
  <c r="T58" i="1"/>
  <c r="S58" i="1"/>
  <c r="V68" i="1"/>
  <c r="V72" i="1"/>
  <c r="T88" i="1"/>
  <c r="E86" i="1"/>
  <c r="S88" i="1"/>
  <c r="M86" i="1"/>
  <c r="M85" i="1" s="1"/>
  <c r="M84" i="1" s="1"/>
  <c r="M24" i="1" s="1"/>
  <c r="U88" i="1"/>
  <c r="V88" i="1" s="1"/>
  <c r="V54" i="1"/>
  <c r="S47" i="1"/>
  <c r="F64" i="1"/>
  <c r="V65" i="1"/>
  <c r="D62" i="1"/>
  <c r="D46" i="1" s="1"/>
  <c r="H62" i="1"/>
  <c r="H46" i="1" s="1"/>
  <c r="L62" i="1"/>
  <c r="L46" i="1" s="1"/>
  <c r="P62" i="1"/>
  <c r="P46" i="1" s="1"/>
  <c r="S74" i="1"/>
  <c r="T125" i="1"/>
  <c r="S125" i="1"/>
  <c r="E124" i="1"/>
  <c r="T129" i="1"/>
  <c r="S129" i="1"/>
  <c r="T194" i="1"/>
  <c r="E172" i="1"/>
  <c r="S194" i="1"/>
  <c r="M172" i="1"/>
  <c r="M37" i="1" s="1"/>
  <c r="U37" i="1" s="1"/>
  <c r="V37" i="1" s="1"/>
  <c r="U194" i="1"/>
  <c r="V194" i="1" s="1"/>
  <c r="T50" i="1"/>
  <c r="S51" i="1"/>
  <c r="V53" i="1"/>
  <c r="T54" i="1"/>
  <c r="S54" i="1"/>
  <c r="S59" i="1"/>
  <c r="S67" i="1"/>
  <c r="U80" i="1"/>
  <c r="V80" i="1"/>
  <c r="U67" i="1"/>
  <c r="V67" i="1" s="1"/>
  <c r="S72" i="1"/>
  <c r="T81" i="1"/>
  <c r="S81" i="1"/>
  <c r="U85" i="1"/>
  <c r="V85" i="1" s="1"/>
  <c r="D84" i="1"/>
  <c r="D24" i="1" s="1"/>
  <c r="H84" i="1"/>
  <c r="H24" i="1" s="1"/>
  <c r="L84" i="1"/>
  <c r="L24" i="1" s="1"/>
  <c r="P84" i="1"/>
  <c r="P24" i="1" s="1"/>
  <c r="S95" i="1"/>
  <c r="S106" i="1"/>
  <c r="S113" i="1"/>
  <c r="S117" i="1"/>
  <c r="S121" i="1"/>
  <c r="U52" i="1"/>
  <c r="U56" i="1"/>
  <c r="V56" i="1" s="1"/>
  <c r="E70" i="1"/>
  <c r="U71" i="1"/>
  <c r="V71" i="1" s="1"/>
  <c r="S89" i="1"/>
  <c r="G84" i="1"/>
  <c r="G24" i="1" s="1"/>
  <c r="K84" i="1"/>
  <c r="K24" i="1" s="1"/>
  <c r="O84" i="1"/>
  <c r="O24" i="1" s="1"/>
  <c r="U99" i="1"/>
  <c r="F94" i="1"/>
  <c r="U104" i="1"/>
  <c r="F102" i="1"/>
  <c r="V109" i="1"/>
  <c r="V113" i="1"/>
  <c r="U115" i="1"/>
  <c r="F112" i="1"/>
  <c r="T195" i="1"/>
  <c r="S195" i="1"/>
  <c r="E63" i="1"/>
  <c r="E78" i="1"/>
  <c r="U81" i="1"/>
  <c r="U86" i="1"/>
  <c r="V86" i="1"/>
  <c r="V99" i="1"/>
  <c r="T100" i="1"/>
  <c r="S100" i="1"/>
  <c r="E94" i="1"/>
  <c r="V104" i="1"/>
  <c r="T105" i="1"/>
  <c r="S105" i="1"/>
  <c r="E102" i="1"/>
  <c r="V115" i="1"/>
  <c r="T116" i="1"/>
  <c r="S116" i="1"/>
  <c r="E112" i="1"/>
  <c r="V119" i="1"/>
  <c r="T120" i="1"/>
  <c r="S120" i="1"/>
  <c r="U128" i="1"/>
  <c r="F124" i="1"/>
  <c r="U172" i="1"/>
  <c r="V172" i="1" s="1"/>
  <c r="V195" i="1"/>
  <c r="S80" i="1"/>
  <c r="S87" i="1"/>
  <c r="U89" i="1"/>
  <c r="S91" i="1"/>
  <c r="U95" i="1"/>
  <c r="V95" i="1" s="1"/>
  <c r="S99" i="1"/>
  <c r="S104" i="1"/>
  <c r="S109" i="1"/>
  <c r="U113" i="1"/>
  <c r="S115" i="1"/>
  <c r="U117" i="1"/>
  <c r="S119" i="1"/>
  <c r="U121" i="1"/>
  <c r="U126" i="1"/>
  <c r="S128" i="1"/>
  <c r="U130" i="1"/>
  <c r="S132" i="1"/>
  <c r="U79" i="1"/>
  <c r="V79" i="1" s="1"/>
  <c r="U83" i="1"/>
  <c r="V83" i="1" s="1"/>
  <c r="U90" i="1"/>
  <c r="U98" i="1"/>
  <c r="V98" i="1" s="1"/>
  <c r="U103" i="1"/>
  <c r="U114" i="1"/>
  <c r="U118" i="1"/>
  <c r="V118" i="1" s="1"/>
  <c r="U122" i="1"/>
  <c r="U127" i="1"/>
  <c r="U131" i="1"/>
  <c r="P45" i="1" l="1"/>
  <c r="P44" i="1" s="1"/>
  <c r="P23" i="1"/>
  <c r="P22" i="1" s="1"/>
  <c r="P21" i="1" s="1"/>
  <c r="D23" i="1"/>
  <c r="D22" i="1" s="1"/>
  <c r="D21" i="1" s="1"/>
  <c r="D45" i="1"/>
  <c r="D44" i="1" s="1"/>
  <c r="L45" i="1"/>
  <c r="L44" i="1" s="1"/>
  <c r="L23" i="1"/>
  <c r="L22" i="1" s="1"/>
  <c r="L21" i="1" s="1"/>
  <c r="H45" i="1"/>
  <c r="H44" i="1" s="1"/>
  <c r="H23" i="1"/>
  <c r="H22" i="1" s="1"/>
  <c r="H21" i="1" s="1"/>
  <c r="U64" i="1"/>
  <c r="F63" i="1"/>
  <c r="V64" i="1"/>
  <c r="K45" i="1"/>
  <c r="K44" i="1" s="1"/>
  <c r="K23" i="1"/>
  <c r="K22" i="1" s="1"/>
  <c r="K21" i="1" s="1"/>
  <c r="S112" i="1"/>
  <c r="T112" i="1"/>
  <c r="E26" i="1"/>
  <c r="T102" i="1"/>
  <c r="S102" i="1"/>
  <c r="S94" i="1"/>
  <c r="E93" i="1"/>
  <c r="T94" i="1"/>
  <c r="T78" i="1"/>
  <c r="E76" i="1"/>
  <c r="S78" i="1"/>
  <c r="V76" i="1"/>
  <c r="U76" i="1"/>
  <c r="M45" i="1"/>
  <c r="M44" i="1" s="1"/>
  <c r="O45" i="1"/>
  <c r="O44" i="1" s="1"/>
  <c r="G23" i="1"/>
  <c r="G22" i="1" s="1"/>
  <c r="G21" i="1" s="1"/>
  <c r="G45" i="1"/>
  <c r="G44" i="1" s="1"/>
  <c r="V124" i="1"/>
  <c r="U124" i="1"/>
  <c r="F28" i="1"/>
  <c r="F93" i="1"/>
  <c r="U94" i="1"/>
  <c r="V94" i="1" s="1"/>
  <c r="V50" i="1"/>
  <c r="U50" i="1"/>
  <c r="T63" i="1"/>
  <c r="S63" i="1"/>
  <c r="U112" i="1"/>
  <c r="V112" i="1" s="1"/>
  <c r="F26" i="1"/>
  <c r="V102" i="1"/>
  <c r="U102" i="1"/>
  <c r="E69" i="1"/>
  <c r="T70" i="1"/>
  <c r="S70" i="1"/>
  <c r="Q45" i="1"/>
  <c r="Q44" i="1" s="1"/>
  <c r="Q23" i="1"/>
  <c r="Q22" i="1" s="1"/>
  <c r="Q21" i="1" s="1"/>
  <c r="F47" i="1"/>
  <c r="O22" i="1"/>
  <c r="O21" i="1" s="1"/>
  <c r="F69" i="1"/>
  <c r="U70" i="1"/>
  <c r="V70" i="1" s="1"/>
  <c r="T172" i="1"/>
  <c r="S172" i="1"/>
  <c r="E37" i="1"/>
  <c r="T124" i="1"/>
  <c r="S124" i="1"/>
  <c r="E28" i="1"/>
  <c r="E85" i="1"/>
  <c r="T86" i="1"/>
  <c r="S86" i="1"/>
  <c r="S37" i="1" l="1"/>
  <c r="T37" i="1"/>
  <c r="U69" i="1"/>
  <c r="V69" i="1" s="1"/>
  <c r="T69" i="1"/>
  <c r="S69" i="1"/>
  <c r="E62" i="1"/>
  <c r="V93" i="1"/>
  <c r="U93" i="1"/>
  <c r="F84" i="1"/>
  <c r="T76" i="1"/>
  <c r="S76" i="1"/>
  <c r="S93" i="1"/>
  <c r="T93" i="1"/>
  <c r="E84" i="1"/>
  <c r="T85" i="1"/>
  <c r="S85" i="1"/>
  <c r="S28" i="1"/>
  <c r="T28" i="1"/>
  <c r="U63" i="1"/>
  <c r="V63" i="1" s="1"/>
  <c r="F62" i="1"/>
  <c r="U47" i="1"/>
  <c r="V47" i="1"/>
  <c r="F46" i="1"/>
  <c r="U26" i="1"/>
  <c r="V26" i="1" s="1"/>
  <c r="S26" i="1"/>
  <c r="T26" i="1"/>
  <c r="V28" i="1"/>
  <c r="U28" i="1"/>
  <c r="T62" i="1" l="1"/>
  <c r="S62" i="1"/>
  <c r="E46" i="1"/>
  <c r="T84" i="1"/>
  <c r="S84" i="1"/>
  <c r="E24" i="1"/>
  <c r="U62" i="1"/>
  <c r="V62" i="1"/>
  <c r="U84" i="1"/>
  <c r="V84" i="1" s="1"/>
  <c r="F24" i="1"/>
  <c r="F45" i="1"/>
  <c r="V46" i="1"/>
  <c r="F23" i="1"/>
  <c r="U46" i="1"/>
  <c r="F44" i="1" l="1"/>
  <c r="U45" i="1"/>
  <c r="V45" i="1" s="1"/>
  <c r="V24" i="1"/>
  <c r="U24" i="1"/>
  <c r="T46" i="1"/>
  <c r="E45" i="1"/>
  <c r="E23" i="1"/>
  <c r="S46" i="1"/>
  <c r="F22" i="1"/>
  <c r="U23" i="1"/>
  <c r="V23" i="1" s="1"/>
  <c r="S24" i="1"/>
  <c r="T24" i="1"/>
  <c r="T45" i="1" l="1"/>
  <c r="E44" i="1"/>
  <c r="S45" i="1"/>
  <c r="S23" i="1"/>
  <c r="T23" i="1"/>
  <c r="E22" i="1"/>
  <c r="V22" i="1"/>
  <c r="F21" i="1"/>
  <c r="U22" i="1"/>
  <c r="U44" i="1"/>
  <c r="V44" i="1" s="1"/>
  <c r="S22" i="1" l="1"/>
  <c r="T22" i="1"/>
  <c r="E21" i="1"/>
  <c r="S44" i="1"/>
  <c r="T44" i="1"/>
  <c r="U21" i="1"/>
  <c r="S21" i="1" l="1"/>
  <c r="T21" i="1"/>
  <c r="V21" i="1"/>
</calcChain>
</file>

<file path=xl/sharedStrings.xml><?xml version="1.0" encoding="utf-8"?>
<sst xmlns="http://schemas.openxmlformats.org/spreadsheetml/2006/main" count="838" uniqueCount="371">
  <si>
    <t>Приложение  № 3</t>
  </si>
  <si>
    <t>к приказу Минэнерго России</t>
  </si>
  <si>
    <t>от « 25 »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</si>
  <si>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</si>
  <si>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>за 2024 год</t>
  </si>
  <si>
    <t>Отчет о реализации инвестиционной программы Акционерного общества "Чеченэнерго"</t>
  </si>
  <si>
    <t xml:space="preserve">            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</si>
  <si>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</si>
  <si>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</si>
  <si>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</si>
  <si>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</si>
  <si>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</si>
  <si>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</si>
  <si>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</si>
  <si>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2024 году</t>
  </si>
  <si>
    <t>Отклонение от плана ввода основных средств 2024 года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</si>
  <si>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</si>
  <si>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</si>
  <si>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</si>
  <si>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</si>
  <si>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</si>
  <si>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</si>
  <si>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</si>
  <si>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</si>
  <si>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</si>
  <si>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</si>
  <si>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</si>
  <si>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</si>
  <si>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 xml:space="preserve"> 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</si>
  <si>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</si>
  <si>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</si>
  <si>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</si>
  <si>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</si>
  <si>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</si>
  <si>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</si>
  <si>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</si>
  <si>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</si>
  <si>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</si>
  <si>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</si>
  <si>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</si>
  <si>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</si>
  <si>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</si>
  <si>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</si>
  <si>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</si>
  <si>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</si>
  <si>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</si>
  <si>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</si>
  <si>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</si>
  <si>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</si>
  <si>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</si>
  <si>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</si>
  <si>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</si>
  <si>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</si>
  <si>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</si>
  <si>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</si>
  <si>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</si>
  <si>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</si>
  <si>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</si>
  <si>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</si>
  <si>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</si>
  <si>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</si>
  <si>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</si>
  <si>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</si>
  <si>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</si>
  <si>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</si>
  <si>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</si>
  <si>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</si>
  <si>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</si>
  <si>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</si>
  <si>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</si>
  <si>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</si>
  <si>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</si>
  <si>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</si>
  <si>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</si>
  <si>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</si>
  <si>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</si>
  <si>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</si>
  <si>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</si>
  <si>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</si>
  <si>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</si>
  <si>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</si>
  <si>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</si>
  <si>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</si>
  <si>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</si>
  <si>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</si>
  <si>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</si>
  <si>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</si>
  <si>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</si>
  <si>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</si>
  <si>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</si>
  <si>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</si>
  <si>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</si>
  <si>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</si>
  <si>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</si>
  <si>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</si>
  <si>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</si>
  <si>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</si>
  <si>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</si>
  <si>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</si>
  <si>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</si>
  <si>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</si>
  <si>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</si>
  <si>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</si>
  <si>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</si>
  <si>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</si>
  <si>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</si>
  <si>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</si>
  <si>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</si>
  <si>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</si>
  <si>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</si>
  <si>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</si>
  <si>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</si>
  <si>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</si>
  <si>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</si>
  <si>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</si>
  <si>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</si>
  <si>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</si>
  <si>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</si>
  <si>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</si>
  <si>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</si>
  <si>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</si>
  <si>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</si>
  <si>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</si>
  <si>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</si>
  <si>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</si>
  <si>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</si>
  <si>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</si>
  <si>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</si>
  <si>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</si>
  <si>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</si>
  <si>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</si>
  <si>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</si>
  <si>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</si>
  <si>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</si>
  <si>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</si>
  <si>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</si>
  <si>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</si>
  <si>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</si>
  <si>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</si>
  <si>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</si>
  <si>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</si>
  <si>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</si>
  <si>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</si>
  <si>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</si>
  <si>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</si>
  <si>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</si>
  <si>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</si>
  <si>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</si>
  <si>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</si>
  <si>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</si>
  <si>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</si>
  <si>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</si>
  <si>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</si>
  <si>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</si>
  <si>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</si>
  <si>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</si>
  <si>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</si>
  <si>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</si>
  <si>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</si>
  <si>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</si>
  <si>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</si>
  <si>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</si>
  <si>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</si>
  <si>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</si>
  <si>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</si>
  <si>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</si>
  <si>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</si>
  <si>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</si>
  <si>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</si>
  <si>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</si>
  <si>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</si>
  <si>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</si>
  <si>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</si>
  <si>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</si>
  <si>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</si>
  <si>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</si>
  <si>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</si>
  <si>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</si>
  <si>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</si>
  <si>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</si>
  <si>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</si>
  <si>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</si>
  <si>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</si>
  <si>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</si>
  <si>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</si>
  <si>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</si>
  <si>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</si>
  <si>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</si>
  <si>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</si>
  <si>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</si>
  <si>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</si>
  <si>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</si>
  <si>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</si>
  <si>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</si>
  <si>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</si>
  <si>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</si>
  <si>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</si>
  <si>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</si>
  <si>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</si>
  <si>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</si>
  <si>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</si>
  <si>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</si>
  <si>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</si>
  <si>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</si>
  <si>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</si>
  <si>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</si>
  <si>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</si>
  <si>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</si>
  <si>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</si>
  <si>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</si>
  <si>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</si>
  <si>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</si>
  <si>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</si>
  <si>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</si>
  <si>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</si>
  <si>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</si>
  <si>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</si>
  <si>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</si>
  <si>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</si>
  <si>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</si>
  <si>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</si>
  <si>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</si>
  <si>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</si>
  <si>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</si>
  <si>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</si>
  <si>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</si>
  <si>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</si>
  <si>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</si>
  <si>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</si>
  <si>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</si>
  <si>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</si>
  <si>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</si>
  <si>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</si>
  <si>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</si>
  <si>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</si>
  <si>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</si>
  <si>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</si>
  <si>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</si>
  <si>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</si>
  <si>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</si>
  <si>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</si>
  <si>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</si>
  <si>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</si>
  <si>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</si>
  <si>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</si>
  <si>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</si>
  <si>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</si>
  <si>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</si>
  <si>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</si>
  <si>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</si>
  <si>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</si>
  <si>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</si>
  <si>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</si>
  <si>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</si>
  <si>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</si>
  <si>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</si>
  <si>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</si>
  <si>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</si>
  <si>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</si>
  <si>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</si>
  <si>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</si>
  <si>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</si>
  <si>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</si>
  <si>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</si>
  <si>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</si>
  <si>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</si>
  <si>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</si>
  <si>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</si>
  <si>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</si>
  <si>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</si>
  <si>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</si>
  <si>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</si>
  <si>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</si>
  <si>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</si>
  <si>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</si>
  <si>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</si>
  <si>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</si>
  <si>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</si>
  <si>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</si>
  <si>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</si>
  <si>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</si>
  <si>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</si>
  <si>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</si>
  <si>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</si>
  <si>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</si>
  <si>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</si>
  <si>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</si>
  <si>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</si>
  <si>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</si>
  <si>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</si>
  <si>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</si>
  <si>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</si>
  <si>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</si>
  <si>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</si>
  <si>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</si>
  <si>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</si>
  <si>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</si>
  <si>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</si>
  <si>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</si>
  <si>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</si>
  <si>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</si>
  <si>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</si>
  <si>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</si>
  <si>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</si>
  <si>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</si>
  <si>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</si>
  <si>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</si>
  <si>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</si>
  <si>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</si>
  <si>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</si>
  <si>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</si>
  <si>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</si>
  <si>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</si>
  <si>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</si>
  <si>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</si>
  <si>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</si>
  <si>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</si>
  <si>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</si>
  <si>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</si>
  <si>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</si>
  <si>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</si>
  <si>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</si>
  <si>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</si>
  <si>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</si>
  <si>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</si>
  <si>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</si>
  <si>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</si>
  <si>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</si>
  <si>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</si>
  <si>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</si>
  <si>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</si>
  <si>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</si>
  <si>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</si>
  <si>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</si>
  <si>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</si>
  <si>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</si>
  <si>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</si>
  <si>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</si>
  <si>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</si>
  <si>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</si>
  <si>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</si>
  <si>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</si>
  <si>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</si>
  <si>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</si>
  <si>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</si>
  <si>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</si>
  <si>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</si>
  <si>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</si>
  <si>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</si>
  <si>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</si>
  <si>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</si>
  <si>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</si>
  <si>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</si>
  <si>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</si>
  <si>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</si>
  <si>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</si>
  <si>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</si>
  <si>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</si>
  <si>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</si>
  <si>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</si>
  <si>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</si>
  <si>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Исполнение договорных обязательств по ТП</t>
  </si>
  <si>
    <t>Отклонение обусловлено экономией  денежных средств по факту выполненных строительно-монтажных работ, работы завершены.</t>
  </si>
  <si>
    <t>Отклонение обусловлено опережением графика ввода объектов в эксплуатацию.</t>
  </si>
  <si>
    <t>Неисполнение плана обусловлено поздним проведением ТЗП и заключением нового договора на СМР</t>
  </si>
  <si>
    <t>Отклонение от плана по причине экономии  денежных средств по факту выполненных строительно-монтажных работ, работы завершены</t>
  </si>
  <si>
    <t>Приобретение оборудования в связи с производственной необходимостью</t>
  </si>
  <si>
    <t xml:space="preserve">Ввод оборудования, приобретенного в рамках Программы мероприятий для надежности функционирования электросетевого комплекса АО "Чеченэнерго" в ОЗП 2019/2020 гг. </t>
  </si>
  <si>
    <t>Ввод оборудования, приобретенного в рамках Программы подготовки к ОЗП 2020/2021 гг.</t>
  </si>
  <si>
    <t>Ввод оборудования в рамках программы доведения уровня напряжения в сетях 0,4-10 кВ до требований ГОСТ 33073-2019</t>
  </si>
  <si>
    <t>Ввод оборудования, требующего монтажа, приобретенного для обслуживания районных электрических сетей и подстанций, как для устранения последствий аварии, так и для своевременного обслуживания сетей для предотвращения аварийных ситуации.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</si>
</sst>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2" fillId="0" borderId="0" xfId="3" applyFont="1" applyFill="1" applyBorder="1" applyAlignment="1"/>
    <xf numFmtId="2" fontId="2" fillId="0" borderId="0" xfId="3" applyNumberFormat="1" applyFont="1" applyFill="1" applyBorder="1" applyAlignment="1"/>
    <xf numFmtId="0" fontId="9" fillId="0" borderId="1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vertical="center"/>
    </xf>
    <xf numFmtId="0" fontId="9" fillId="0" borderId="1" xfId="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1" xfId="4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left" vertical="center" wrapText="1"/>
    </xf>
    <xf numFmtId="2" fontId="10" fillId="0" borderId="1" xfId="5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9" fontId="2" fillId="0" borderId="1" xfId="6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1" applyFont="1" applyFill="1" applyBorder="1" applyAlignment="1">
      <alignment horizontal="center" vertical="center"/>
    </xf>
    <xf numFmtId="2" fontId="2" fillId="0" borderId="1" xfId="5" applyNumberFormat="1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horizontal="left" vertical="center" wrapText="1"/>
    </xf>
    <xf numFmtId="2" fontId="5" fillId="0" borderId="1" xfId="8" applyNumberFormat="1" applyFont="1" applyFill="1" applyBorder="1" applyAlignment="1">
      <alignment horizontal="center" vertical="center" wrapText="1"/>
    </xf>
    <xf numFmtId="2" fontId="5" fillId="0" borderId="1" xfId="8" applyNumberFormat="1" applyFont="1" applyFill="1" applyBorder="1" applyAlignment="1">
      <alignment horizontal="left" vertical="center" wrapText="1"/>
    </xf>
    <xf numFmtId="2" fontId="5" fillId="0" borderId="1" xfId="9" applyNumberFormat="1" applyFont="1" applyFill="1" applyBorder="1" applyAlignment="1">
      <alignment horizontal="center" vertical="center"/>
    </xf>
    <xf numFmtId="0" fontId="2" fillId="0" borderId="1" xfId="10" applyFont="1" applyFill="1" applyBorder="1" applyAlignment="1">
      <alignment horizontal="left" vertical="center" wrapText="1"/>
    </xf>
  </cellXfs>
  <cellStyles count="11">
    <cellStyle name="Обычный" xfId="0" builtinId="0"/>
    <cellStyle name="Обычный 10" xfId="7"/>
    <cellStyle name="Обычный 11 2" xfId="5"/>
    <cellStyle name="Обычный 18" xfId="9"/>
    <cellStyle name="Обычный 3" xfId="1"/>
    <cellStyle name="Обычный 3 21" xfId="6"/>
    <cellStyle name="Обычный 3 4" xfId="10"/>
    <cellStyle name="Обычный 5" xfId="4"/>
    <cellStyle name="Обычный 7" xfId="2"/>
    <cellStyle name="Обычный 7 3" xfId="8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43;&#1086;&#1076;&#1086;&#1074;&#1086;&#1081;%20&#1086;&#1090;&#1095;&#1077;&#1090;%202024/&#1043;&#1086;&#1076;&#1086;&#1074;&#1086;&#1081;%20&#1086;&#1090;&#1095;&#1077;&#1090;%20&#1052;&#1069;%20&#1063;&#1069;%202024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."/>
      <sheetName val="9Ф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02"/>
  <sheetViews>
    <sheetView tabSelected="1" zoomScale="60" zoomScaleNormal="60" workbookViewId="0">
      <selection activeCell="M21" sqref="M21"/>
    </sheetView>
  </sheetViews>
  <sheetFormatPr defaultRowHeight="15.75" x14ac:dyDescent="0.25"/>
  <cols>
    <col min="1" max="1" width="10.5" style="1" customWidth="1"/>
    <col min="2" max="2" width="41.875" style="1" customWidth="1"/>
    <col min="3" max="3" width="17" style="1" customWidth="1"/>
    <col min="4" max="4" width="17.625" style="1" customWidth="1"/>
    <col min="5" max="5" width="12.75" style="1" customWidth="1"/>
    <col min="6" max="11" width="12.875" style="1" customWidth="1"/>
    <col min="12" max="19" width="13" style="1" customWidth="1"/>
    <col min="20" max="20" width="9.875" style="1" customWidth="1"/>
    <col min="21" max="21" width="14.125" style="1" customWidth="1"/>
    <col min="22" max="22" width="9.75" style="1" customWidth="1"/>
    <col min="23" max="23" width="39.875" style="1" customWidth="1"/>
    <col min="24" max="24" width="12.75" style="1" customWidth="1"/>
    <col min="25" max="16384" width="9" style="1"/>
  </cols>
  <sheetData>
    <row r="1" spans="1:52" ht="18.75" x14ac:dyDescent="0.25">
      <c r="S1" s="2"/>
      <c r="W1" s="3" t="s">
        <v>0</v>
      </c>
      <c r="Y1" s="2"/>
    </row>
    <row r="2" spans="1:52" ht="18.75" x14ac:dyDescent="0.3">
      <c r="S2" s="2"/>
      <c r="W2" s="4" t="s">
        <v>1</v>
      </c>
      <c r="Y2" s="2"/>
    </row>
    <row r="3" spans="1:52" ht="18.75" x14ac:dyDescent="0.3">
      <c r="S3" s="2"/>
      <c r="W3" s="4" t="s">
        <v>2</v>
      </c>
      <c r="Y3" s="2"/>
    </row>
    <row r="4" spans="1:52" s="7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6"/>
      <c r="Y4" s="6"/>
      <c r="Z4" s="6"/>
      <c r="AA4" s="6"/>
    </row>
    <row r="5" spans="1:52" s="7" customFormat="1" ht="18.75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9"/>
      <c r="Y5" s="9"/>
      <c r="Z5" s="9"/>
      <c r="AA5" s="9"/>
      <c r="AB5" s="9"/>
    </row>
    <row r="6" spans="1:52" s="7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52" s="7" customFormat="1" ht="18.75" x14ac:dyDescent="0.3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9"/>
      <c r="Y7" s="9"/>
      <c r="Z7" s="9"/>
      <c r="AA7" s="9"/>
    </row>
    <row r="8" spans="1:52" x14ac:dyDescent="0.25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2"/>
      <c r="Y8" s="12"/>
      <c r="Z8" s="12"/>
      <c r="AA8" s="12"/>
    </row>
    <row r="9" spans="1:52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52" ht="18.75" x14ac:dyDescent="0.3">
      <c r="A10" s="14" t="s">
        <v>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5"/>
      <c r="Y10" s="15"/>
      <c r="Z10" s="15"/>
      <c r="AA10" s="15"/>
    </row>
    <row r="11" spans="1:52" ht="18.75" x14ac:dyDescent="0.3">
      <c r="AA11" s="4"/>
    </row>
    <row r="12" spans="1:52" ht="18.75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7"/>
      <c r="Y12" s="17"/>
      <c r="Z12" s="17"/>
      <c r="AA12" s="17"/>
    </row>
    <row r="13" spans="1:52" x14ac:dyDescent="0.25">
      <c r="A13" s="11" t="s">
        <v>9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2"/>
      <c r="Y13" s="12"/>
      <c r="Z13" s="12"/>
      <c r="AA13" s="12"/>
    </row>
    <row r="14" spans="1:52" ht="15.75" customHeight="1" x14ac:dyDescent="0.25">
      <c r="A14" s="18"/>
      <c r="B14" s="18"/>
      <c r="C14" s="18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7"/>
      <c r="AU14" s="7"/>
      <c r="AV14" s="7"/>
      <c r="AW14" s="7"/>
      <c r="AX14" s="7"/>
    </row>
    <row r="15" spans="1:52" ht="53.25" customHeight="1" x14ac:dyDescent="0.25">
      <c r="A15" s="20" t="s">
        <v>10</v>
      </c>
      <c r="B15" s="20" t="s">
        <v>11</v>
      </c>
      <c r="C15" s="20" t="s">
        <v>12</v>
      </c>
      <c r="D15" s="20" t="s">
        <v>13</v>
      </c>
      <c r="E15" s="21" t="s">
        <v>14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2" t="s">
        <v>15</v>
      </c>
      <c r="T15" s="22"/>
      <c r="U15" s="22"/>
      <c r="V15" s="22"/>
      <c r="W15" s="20" t="s">
        <v>16</v>
      </c>
      <c r="X15" s="23"/>
      <c r="Y15" s="23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13.5" customHeight="1" x14ac:dyDescent="0.25">
      <c r="A16" s="20"/>
      <c r="B16" s="20"/>
      <c r="C16" s="20"/>
      <c r="D16" s="20"/>
      <c r="E16" s="21" t="s">
        <v>17</v>
      </c>
      <c r="F16" s="21"/>
      <c r="G16" s="21"/>
      <c r="H16" s="21"/>
      <c r="I16" s="21"/>
      <c r="J16" s="21"/>
      <c r="K16" s="21"/>
      <c r="L16" s="21" t="s">
        <v>18</v>
      </c>
      <c r="M16" s="21"/>
      <c r="N16" s="21"/>
      <c r="O16" s="21"/>
      <c r="P16" s="21"/>
      <c r="Q16" s="21"/>
      <c r="R16" s="21"/>
      <c r="S16" s="22"/>
      <c r="T16" s="22"/>
      <c r="U16" s="22"/>
      <c r="V16" s="22"/>
      <c r="W16" s="20"/>
      <c r="X16" s="23"/>
      <c r="Y16" s="23"/>
      <c r="Z16" s="23"/>
      <c r="AA16" s="23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13.5" customHeight="1" x14ac:dyDescent="0.25">
      <c r="A17" s="20"/>
      <c r="B17" s="20"/>
      <c r="C17" s="20"/>
      <c r="D17" s="20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2"/>
      <c r="T17" s="22"/>
      <c r="U17" s="22"/>
      <c r="V17" s="22"/>
      <c r="W17" s="20"/>
      <c r="X17" s="23"/>
      <c r="Y17" s="23"/>
      <c r="Z17" s="23"/>
      <c r="AA17" s="23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43.5" customHeight="1" x14ac:dyDescent="0.25">
      <c r="A18" s="20"/>
      <c r="B18" s="20"/>
      <c r="C18" s="20"/>
      <c r="D18" s="20"/>
      <c r="E18" s="24" t="s">
        <v>19</v>
      </c>
      <c r="F18" s="21" t="s">
        <v>20</v>
      </c>
      <c r="G18" s="21"/>
      <c r="H18" s="21"/>
      <c r="I18" s="21"/>
      <c r="J18" s="21"/>
      <c r="K18" s="21"/>
      <c r="L18" s="24" t="s">
        <v>19</v>
      </c>
      <c r="M18" s="21" t="s">
        <v>20</v>
      </c>
      <c r="N18" s="21"/>
      <c r="O18" s="21"/>
      <c r="P18" s="21"/>
      <c r="Q18" s="21"/>
      <c r="R18" s="21"/>
      <c r="S18" s="22" t="s">
        <v>19</v>
      </c>
      <c r="T18" s="22"/>
      <c r="U18" s="22" t="s">
        <v>20</v>
      </c>
      <c r="V18" s="22"/>
      <c r="W18" s="20"/>
      <c r="X18" s="23"/>
      <c r="Y18" s="23"/>
      <c r="Z18" s="23"/>
      <c r="AA18" s="23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71.25" customHeight="1" x14ac:dyDescent="0.25">
      <c r="A19" s="20"/>
      <c r="B19" s="20"/>
      <c r="C19" s="20"/>
      <c r="D19" s="20"/>
      <c r="E19" s="25" t="s">
        <v>21</v>
      </c>
      <c r="F19" s="25" t="s">
        <v>21</v>
      </c>
      <c r="G19" s="26" t="s">
        <v>22</v>
      </c>
      <c r="H19" s="26" t="s">
        <v>23</v>
      </c>
      <c r="I19" s="26" t="s">
        <v>24</v>
      </c>
      <c r="J19" s="26" t="s">
        <v>25</v>
      </c>
      <c r="K19" s="26" t="s">
        <v>26</v>
      </c>
      <c r="L19" s="25" t="s">
        <v>21</v>
      </c>
      <c r="M19" s="25" t="s">
        <v>21</v>
      </c>
      <c r="N19" s="26" t="s">
        <v>22</v>
      </c>
      <c r="O19" s="26" t="s">
        <v>23</v>
      </c>
      <c r="P19" s="26" t="s">
        <v>24</v>
      </c>
      <c r="Q19" s="26" t="s">
        <v>25</v>
      </c>
      <c r="R19" s="26" t="s">
        <v>26</v>
      </c>
      <c r="S19" s="27" t="s">
        <v>27</v>
      </c>
      <c r="T19" s="27" t="s">
        <v>28</v>
      </c>
      <c r="U19" s="27" t="s">
        <v>27</v>
      </c>
      <c r="V19" s="27" t="s">
        <v>28</v>
      </c>
      <c r="W19" s="20"/>
      <c r="X19" s="23"/>
      <c r="Y19" s="23"/>
      <c r="Z19" s="23"/>
      <c r="AA19" s="23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28">
        <v>1</v>
      </c>
      <c r="B20" s="28">
        <v>2</v>
      </c>
      <c r="C20" s="28">
        <v>3</v>
      </c>
      <c r="D20" s="28">
        <v>4</v>
      </c>
      <c r="E20" s="28">
        <v>5</v>
      </c>
      <c r="F20" s="28">
        <f t="shared" ref="F20:W20" si="0">E20+1</f>
        <v>6</v>
      </c>
      <c r="G20" s="28">
        <f t="shared" si="0"/>
        <v>7</v>
      </c>
      <c r="H20" s="28">
        <f t="shared" si="0"/>
        <v>8</v>
      </c>
      <c r="I20" s="28">
        <f t="shared" si="0"/>
        <v>9</v>
      </c>
      <c r="J20" s="28">
        <f t="shared" si="0"/>
        <v>10</v>
      </c>
      <c r="K20" s="28">
        <f t="shared" si="0"/>
        <v>11</v>
      </c>
      <c r="L20" s="28">
        <f t="shared" si="0"/>
        <v>12</v>
      </c>
      <c r="M20" s="28">
        <f t="shared" si="0"/>
        <v>13</v>
      </c>
      <c r="N20" s="28">
        <f t="shared" si="0"/>
        <v>14</v>
      </c>
      <c r="O20" s="28">
        <f t="shared" si="0"/>
        <v>15</v>
      </c>
      <c r="P20" s="28">
        <f t="shared" si="0"/>
        <v>16</v>
      </c>
      <c r="Q20" s="28">
        <f t="shared" si="0"/>
        <v>17</v>
      </c>
      <c r="R20" s="28">
        <f t="shared" si="0"/>
        <v>18</v>
      </c>
      <c r="S20" s="28">
        <f t="shared" si="0"/>
        <v>19</v>
      </c>
      <c r="T20" s="28">
        <f t="shared" si="0"/>
        <v>20</v>
      </c>
      <c r="U20" s="28">
        <f t="shared" si="0"/>
        <v>21</v>
      </c>
      <c r="V20" s="28">
        <f t="shared" si="0"/>
        <v>22</v>
      </c>
      <c r="W20" s="28">
        <f t="shared" si="0"/>
        <v>23</v>
      </c>
      <c r="X20" s="23"/>
      <c r="Y20" s="23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31.5" x14ac:dyDescent="0.25">
      <c r="A21" s="28">
        <v>0</v>
      </c>
      <c r="B21" s="29" t="s">
        <v>29</v>
      </c>
      <c r="C21" s="28" t="s">
        <v>30</v>
      </c>
      <c r="D21" s="30">
        <f>D22+D29+D37+D43</f>
        <v>15315.82596463508</v>
      </c>
      <c r="E21" s="30">
        <f t="shared" ref="E21:R21" si="1">E22+E29+E37+E43</f>
        <v>0</v>
      </c>
      <c r="F21" s="30">
        <f t="shared" si="1"/>
        <v>3254.0160665748567</v>
      </c>
      <c r="G21" s="30">
        <f t="shared" si="1"/>
        <v>148.66199999999998</v>
      </c>
      <c r="H21" s="30">
        <f t="shared" si="1"/>
        <v>0</v>
      </c>
      <c r="I21" s="30">
        <f t="shared" si="1"/>
        <v>719.05332527825828</v>
      </c>
      <c r="J21" s="30">
        <f t="shared" si="1"/>
        <v>0</v>
      </c>
      <c r="K21" s="30">
        <f t="shared" si="1"/>
        <v>2276</v>
      </c>
      <c r="L21" s="30">
        <f t="shared" si="1"/>
        <v>0</v>
      </c>
      <c r="M21" s="30">
        <f t="shared" si="1"/>
        <v>3464.8544089900006</v>
      </c>
      <c r="N21" s="30">
        <f t="shared" si="1"/>
        <v>158.99700000000001</v>
      </c>
      <c r="O21" s="30">
        <f t="shared" si="1"/>
        <v>0</v>
      </c>
      <c r="P21" s="30">
        <f t="shared" si="1"/>
        <v>698.12799999999993</v>
      </c>
      <c r="Q21" s="30">
        <f t="shared" si="1"/>
        <v>0</v>
      </c>
      <c r="R21" s="30">
        <f t="shared" si="1"/>
        <v>4800</v>
      </c>
      <c r="S21" s="31">
        <f t="shared" ref="S21:S88" si="2">IF($E21="нд","нд",$L21-$E21)</f>
        <v>0</v>
      </c>
      <c r="T21" s="32" t="str">
        <f t="shared" ref="T21:T84" si="3">IF($E21="нд","нд",IF((E21)&gt;0,S21/(E21),"-"))</f>
        <v>-</v>
      </c>
      <c r="U21" s="31">
        <f t="shared" ref="U21:U88" si="4">IF($F21="нд","нд",$M21-$F21)</f>
        <v>210.83834241514387</v>
      </c>
      <c r="V21" s="32">
        <f t="shared" ref="V21:V84" si="5">IF($F21="нд","нд",IF((F21)&gt;0,U21/(F21),"-"))</f>
        <v>6.4793270254830088E-2</v>
      </c>
      <c r="W21" s="28" t="s">
        <v>31</v>
      </c>
      <c r="X21" s="23"/>
      <c r="Y21" s="23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s="35" customFormat="1" ht="47.25" x14ac:dyDescent="0.25">
      <c r="A22" s="27" t="s">
        <v>32</v>
      </c>
      <c r="B22" s="33" t="s">
        <v>33</v>
      </c>
      <c r="C22" s="27" t="s">
        <v>30</v>
      </c>
      <c r="D22" s="30">
        <f>D23+D24+D25+D26+D27+D28</f>
        <v>15066.392224370138</v>
      </c>
      <c r="E22" s="30">
        <f t="shared" ref="E22:R22" si="6">E23+E24+E25+E26+E27+E28</f>
        <v>0</v>
      </c>
      <c r="F22" s="30">
        <f t="shared" si="6"/>
        <v>3214.6191351831185</v>
      </c>
      <c r="G22" s="30">
        <f t="shared" si="6"/>
        <v>148.66199999999998</v>
      </c>
      <c r="H22" s="30">
        <f t="shared" si="6"/>
        <v>0</v>
      </c>
      <c r="I22" s="30">
        <f t="shared" si="6"/>
        <v>719.05332527825828</v>
      </c>
      <c r="J22" s="30">
        <f t="shared" si="6"/>
        <v>0</v>
      </c>
      <c r="K22" s="30">
        <f t="shared" si="6"/>
        <v>665</v>
      </c>
      <c r="L22" s="30">
        <f t="shared" si="6"/>
        <v>0</v>
      </c>
      <c r="M22" s="30">
        <f t="shared" si="6"/>
        <v>3425.4574776000004</v>
      </c>
      <c r="N22" s="30">
        <f t="shared" si="6"/>
        <v>158.99700000000001</v>
      </c>
      <c r="O22" s="30">
        <f t="shared" si="6"/>
        <v>0</v>
      </c>
      <c r="P22" s="30">
        <f t="shared" si="6"/>
        <v>698.12799999999993</v>
      </c>
      <c r="Q22" s="30">
        <f t="shared" si="6"/>
        <v>0</v>
      </c>
      <c r="R22" s="30">
        <f t="shared" si="6"/>
        <v>3185</v>
      </c>
      <c r="S22" s="31">
        <f t="shared" si="2"/>
        <v>0</v>
      </c>
      <c r="T22" s="32" t="str">
        <f t="shared" si="3"/>
        <v>-</v>
      </c>
      <c r="U22" s="31">
        <f t="shared" si="4"/>
        <v>210.83834241688191</v>
      </c>
      <c r="V22" s="32">
        <f t="shared" si="5"/>
        <v>6.5587347536544688E-2</v>
      </c>
      <c r="W22" s="28" t="s">
        <v>31</v>
      </c>
      <c r="X22" s="23"/>
      <c r="Y22" s="34"/>
      <c r="Z22" s="34"/>
      <c r="AA22" s="34"/>
    </row>
    <row r="23" spans="1:52" x14ac:dyDescent="0.25">
      <c r="A23" s="36" t="s">
        <v>34</v>
      </c>
      <c r="B23" s="33" t="s">
        <v>35</v>
      </c>
      <c r="C23" s="36" t="s">
        <v>30</v>
      </c>
      <c r="D23" s="37">
        <f>D46</f>
        <v>6956.9048526096722</v>
      </c>
      <c r="E23" s="37">
        <f t="shared" ref="E23:R23" si="7">E46</f>
        <v>0</v>
      </c>
      <c r="F23" s="37">
        <f t="shared" si="7"/>
        <v>1740.2677964698319</v>
      </c>
      <c r="G23" s="37">
        <f t="shared" si="7"/>
        <v>32.6</v>
      </c>
      <c r="H23" s="37">
        <f t="shared" si="7"/>
        <v>0</v>
      </c>
      <c r="I23" s="37">
        <f t="shared" si="7"/>
        <v>108.73532527825837</v>
      </c>
      <c r="J23" s="37">
        <f t="shared" si="7"/>
        <v>0</v>
      </c>
      <c r="K23" s="37">
        <f t="shared" si="7"/>
        <v>665</v>
      </c>
      <c r="L23" s="37">
        <f t="shared" si="7"/>
        <v>0</v>
      </c>
      <c r="M23" s="37">
        <f t="shared" si="7"/>
        <v>1902.0973051800001</v>
      </c>
      <c r="N23" s="37">
        <f t="shared" si="7"/>
        <v>42.935000000000002</v>
      </c>
      <c r="O23" s="37">
        <f t="shared" si="7"/>
        <v>0</v>
      </c>
      <c r="P23" s="37">
        <f t="shared" si="7"/>
        <v>87.820000000000007</v>
      </c>
      <c r="Q23" s="37">
        <f t="shared" si="7"/>
        <v>0</v>
      </c>
      <c r="R23" s="37">
        <f t="shared" si="7"/>
        <v>3082</v>
      </c>
      <c r="S23" s="31">
        <f t="shared" si="2"/>
        <v>0</v>
      </c>
      <c r="T23" s="32" t="str">
        <f t="shared" si="3"/>
        <v>-</v>
      </c>
      <c r="U23" s="31">
        <f t="shared" si="4"/>
        <v>161.82950871016828</v>
      </c>
      <c r="V23" s="32">
        <f t="shared" si="5"/>
        <v>9.2991152877989633E-2</v>
      </c>
      <c r="W23" s="28" t="s">
        <v>31</v>
      </c>
      <c r="X23" s="23"/>
    </row>
    <row r="24" spans="1:52" ht="31.5" x14ac:dyDescent="0.25">
      <c r="A24" s="38" t="s">
        <v>36</v>
      </c>
      <c r="B24" s="39" t="s">
        <v>37</v>
      </c>
      <c r="C24" s="38" t="s">
        <v>30</v>
      </c>
      <c r="D24" s="37">
        <f>D84</f>
        <v>6910.4916959867887</v>
      </c>
      <c r="E24" s="37">
        <f t="shared" ref="E24:R24" si="8">E84</f>
        <v>0</v>
      </c>
      <c r="F24" s="37">
        <f t="shared" si="8"/>
        <v>758.15143723328663</v>
      </c>
      <c r="G24" s="37">
        <f t="shared" si="8"/>
        <v>85</v>
      </c>
      <c r="H24" s="37">
        <f t="shared" si="8"/>
        <v>0</v>
      </c>
      <c r="I24" s="37">
        <f t="shared" si="8"/>
        <v>48.594000000000008</v>
      </c>
      <c r="J24" s="37">
        <f t="shared" si="8"/>
        <v>0</v>
      </c>
      <c r="K24" s="37">
        <f t="shared" si="8"/>
        <v>0</v>
      </c>
      <c r="L24" s="37">
        <f t="shared" si="8"/>
        <v>0</v>
      </c>
      <c r="M24" s="37">
        <f t="shared" si="8"/>
        <v>738.44793414000003</v>
      </c>
      <c r="N24" s="37">
        <f t="shared" si="8"/>
        <v>85</v>
      </c>
      <c r="O24" s="37">
        <f t="shared" si="8"/>
        <v>0</v>
      </c>
      <c r="P24" s="37">
        <f t="shared" si="8"/>
        <v>48.594000000000008</v>
      </c>
      <c r="Q24" s="37">
        <f t="shared" si="8"/>
        <v>0</v>
      </c>
      <c r="R24" s="37">
        <f t="shared" si="8"/>
        <v>0</v>
      </c>
      <c r="S24" s="31">
        <f t="shared" si="2"/>
        <v>0</v>
      </c>
      <c r="T24" s="32" t="str">
        <f t="shared" si="3"/>
        <v>-</v>
      </c>
      <c r="U24" s="31">
        <f t="shared" si="4"/>
        <v>-19.703503093286599</v>
      </c>
      <c r="V24" s="32">
        <f t="shared" si="5"/>
        <v>-2.5988875210987358E-2</v>
      </c>
      <c r="W24" s="28" t="s">
        <v>31</v>
      </c>
      <c r="X24" s="23"/>
    </row>
    <row r="25" spans="1:52" ht="63" x14ac:dyDescent="0.25">
      <c r="A25" s="36" t="s">
        <v>38</v>
      </c>
      <c r="B25" s="33" t="s">
        <v>39</v>
      </c>
      <c r="C25" s="36" t="s">
        <v>30</v>
      </c>
      <c r="D25" s="37">
        <f>D109</f>
        <v>0</v>
      </c>
      <c r="E25" s="37">
        <f t="shared" ref="E25:R25" si="9">E109</f>
        <v>0</v>
      </c>
      <c r="F25" s="37">
        <f t="shared" si="9"/>
        <v>0</v>
      </c>
      <c r="G25" s="37">
        <f t="shared" si="9"/>
        <v>0</v>
      </c>
      <c r="H25" s="37">
        <f t="shared" si="9"/>
        <v>0</v>
      </c>
      <c r="I25" s="37">
        <f t="shared" si="9"/>
        <v>0</v>
      </c>
      <c r="J25" s="37">
        <f t="shared" si="9"/>
        <v>0</v>
      </c>
      <c r="K25" s="37">
        <f t="shared" si="9"/>
        <v>0</v>
      </c>
      <c r="L25" s="37">
        <f t="shared" si="9"/>
        <v>0</v>
      </c>
      <c r="M25" s="37">
        <f t="shared" si="9"/>
        <v>0</v>
      </c>
      <c r="N25" s="37">
        <f t="shared" si="9"/>
        <v>0</v>
      </c>
      <c r="O25" s="37">
        <f t="shared" si="9"/>
        <v>0</v>
      </c>
      <c r="P25" s="37">
        <f t="shared" si="9"/>
        <v>0</v>
      </c>
      <c r="Q25" s="37">
        <f t="shared" si="9"/>
        <v>0</v>
      </c>
      <c r="R25" s="37">
        <f t="shared" si="9"/>
        <v>0</v>
      </c>
      <c r="S25" s="31">
        <f t="shared" si="2"/>
        <v>0</v>
      </c>
      <c r="T25" s="32" t="str">
        <f t="shared" si="3"/>
        <v>-</v>
      </c>
      <c r="U25" s="31">
        <f t="shared" si="4"/>
        <v>0</v>
      </c>
      <c r="V25" s="32" t="str">
        <f t="shared" si="5"/>
        <v>-</v>
      </c>
      <c r="W25" s="28" t="s">
        <v>31</v>
      </c>
      <c r="X25" s="23"/>
    </row>
    <row r="26" spans="1:52" ht="31.5" x14ac:dyDescent="0.25">
      <c r="A26" s="36" t="s">
        <v>40</v>
      </c>
      <c r="B26" s="33" t="s">
        <v>41</v>
      </c>
      <c r="C26" s="36" t="s">
        <v>30</v>
      </c>
      <c r="D26" s="37">
        <f t="shared" ref="D26:R26" si="10">D112</f>
        <v>1198.9956757736759</v>
      </c>
      <c r="E26" s="37">
        <f t="shared" si="10"/>
        <v>0</v>
      </c>
      <c r="F26" s="37">
        <f t="shared" si="10"/>
        <v>716.19990148000011</v>
      </c>
      <c r="G26" s="37">
        <f t="shared" si="10"/>
        <v>31.061999999999998</v>
      </c>
      <c r="H26" s="37">
        <f t="shared" si="10"/>
        <v>0</v>
      </c>
      <c r="I26" s="37">
        <f t="shared" si="10"/>
        <v>561.72399999999993</v>
      </c>
      <c r="J26" s="37">
        <f t="shared" si="10"/>
        <v>0</v>
      </c>
      <c r="K26" s="37">
        <f t="shared" si="10"/>
        <v>0</v>
      </c>
      <c r="L26" s="37">
        <f t="shared" si="10"/>
        <v>0</v>
      </c>
      <c r="M26" s="37">
        <f t="shared" si="10"/>
        <v>711.8617402000001</v>
      </c>
      <c r="N26" s="37">
        <f t="shared" si="10"/>
        <v>31.061999999999998</v>
      </c>
      <c r="O26" s="37">
        <f t="shared" si="10"/>
        <v>0</v>
      </c>
      <c r="P26" s="37">
        <f t="shared" si="10"/>
        <v>561.71399999999994</v>
      </c>
      <c r="Q26" s="37">
        <f t="shared" si="10"/>
        <v>0</v>
      </c>
      <c r="R26" s="37">
        <f t="shared" si="10"/>
        <v>0</v>
      </c>
      <c r="S26" s="31">
        <f t="shared" si="2"/>
        <v>0</v>
      </c>
      <c r="T26" s="32" t="str">
        <f t="shared" si="3"/>
        <v>-</v>
      </c>
      <c r="U26" s="31">
        <f t="shared" si="4"/>
        <v>-4.3381612800000084</v>
      </c>
      <c r="V26" s="32">
        <f t="shared" si="5"/>
        <v>-6.0571933492805036E-3</v>
      </c>
      <c r="W26" s="28" t="s">
        <v>31</v>
      </c>
      <c r="X26" s="23"/>
    </row>
    <row r="27" spans="1:52" ht="31.5" x14ac:dyDescent="0.25">
      <c r="A27" s="36" t="s">
        <v>42</v>
      </c>
      <c r="B27" s="33" t="s">
        <v>43</v>
      </c>
      <c r="C27" s="36" t="s">
        <v>30</v>
      </c>
      <c r="D27" s="37">
        <f>D123</f>
        <v>0</v>
      </c>
      <c r="E27" s="37">
        <f t="shared" ref="E27:R28" si="11">E123</f>
        <v>0</v>
      </c>
      <c r="F27" s="37">
        <f t="shared" si="11"/>
        <v>0</v>
      </c>
      <c r="G27" s="37">
        <f t="shared" si="11"/>
        <v>0</v>
      </c>
      <c r="H27" s="37">
        <f t="shared" si="11"/>
        <v>0</v>
      </c>
      <c r="I27" s="37">
        <f t="shared" si="11"/>
        <v>0</v>
      </c>
      <c r="J27" s="37">
        <f t="shared" si="11"/>
        <v>0</v>
      </c>
      <c r="K27" s="37">
        <f t="shared" si="11"/>
        <v>0</v>
      </c>
      <c r="L27" s="37">
        <f t="shared" si="11"/>
        <v>0</v>
      </c>
      <c r="M27" s="37">
        <f t="shared" si="11"/>
        <v>0</v>
      </c>
      <c r="N27" s="37">
        <f t="shared" si="11"/>
        <v>0</v>
      </c>
      <c r="O27" s="37">
        <f t="shared" si="11"/>
        <v>0</v>
      </c>
      <c r="P27" s="37">
        <f t="shared" si="11"/>
        <v>0</v>
      </c>
      <c r="Q27" s="37">
        <f t="shared" si="11"/>
        <v>0</v>
      </c>
      <c r="R27" s="37">
        <f t="shared" si="11"/>
        <v>0</v>
      </c>
      <c r="S27" s="31">
        <f t="shared" si="2"/>
        <v>0</v>
      </c>
      <c r="T27" s="32" t="str">
        <f t="shared" si="3"/>
        <v>-</v>
      </c>
      <c r="U27" s="31">
        <f t="shared" si="4"/>
        <v>0</v>
      </c>
      <c r="V27" s="32" t="str">
        <f t="shared" si="5"/>
        <v>-</v>
      </c>
      <c r="W27" s="28" t="s">
        <v>31</v>
      </c>
      <c r="X27" s="23"/>
    </row>
    <row r="28" spans="1:52" x14ac:dyDescent="0.25">
      <c r="A28" s="36" t="s">
        <v>44</v>
      </c>
      <c r="B28" s="33" t="s">
        <v>45</v>
      </c>
      <c r="C28" s="36" t="s">
        <v>30</v>
      </c>
      <c r="D28" s="37">
        <f>D124</f>
        <v>0</v>
      </c>
      <c r="E28" s="37">
        <f t="shared" si="11"/>
        <v>0</v>
      </c>
      <c r="F28" s="37">
        <f t="shared" si="11"/>
        <v>0</v>
      </c>
      <c r="G28" s="37">
        <f t="shared" si="11"/>
        <v>0</v>
      </c>
      <c r="H28" s="37">
        <f t="shared" si="11"/>
        <v>0</v>
      </c>
      <c r="I28" s="37">
        <f t="shared" si="11"/>
        <v>0</v>
      </c>
      <c r="J28" s="37">
        <f t="shared" si="11"/>
        <v>0</v>
      </c>
      <c r="K28" s="37">
        <f t="shared" si="11"/>
        <v>0</v>
      </c>
      <c r="L28" s="37">
        <f t="shared" si="11"/>
        <v>0</v>
      </c>
      <c r="M28" s="37">
        <f t="shared" si="11"/>
        <v>73.050498079999997</v>
      </c>
      <c r="N28" s="37">
        <f t="shared" si="11"/>
        <v>0</v>
      </c>
      <c r="O28" s="37">
        <f t="shared" si="11"/>
        <v>0</v>
      </c>
      <c r="P28" s="37">
        <f t="shared" si="11"/>
        <v>0</v>
      </c>
      <c r="Q28" s="37">
        <f t="shared" si="11"/>
        <v>0</v>
      </c>
      <c r="R28" s="37">
        <f t="shared" si="11"/>
        <v>103</v>
      </c>
      <c r="S28" s="31">
        <f t="shared" si="2"/>
        <v>0</v>
      </c>
      <c r="T28" s="32" t="str">
        <f t="shared" si="3"/>
        <v>-</v>
      </c>
      <c r="U28" s="31">
        <f t="shared" si="4"/>
        <v>73.050498079999997</v>
      </c>
      <c r="V28" s="32" t="str">
        <f t="shared" si="5"/>
        <v>-</v>
      </c>
      <c r="W28" s="28" t="s">
        <v>31</v>
      </c>
      <c r="X28" s="23"/>
    </row>
    <row r="29" spans="1:52" ht="47.25" x14ac:dyDescent="0.25">
      <c r="A29" s="36" t="s">
        <v>46</v>
      </c>
      <c r="B29" s="33" t="s">
        <v>47</v>
      </c>
      <c r="C29" s="36" t="s">
        <v>30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1">
        <f t="shared" si="2"/>
        <v>0</v>
      </c>
      <c r="T29" s="32" t="str">
        <f t="shared" si="3"/>
        <v>-</v>
      </c>
      <c r="U29" s="31">
        <f t="shared" si="4"/>
        <v>0</v>
      </c>
      <c r="V29" s="32" t="str">
        <f t="shared" si="5"/>
        <v>-</v>
      </c>
      <c r="W29" s="28" t="s">
        <v>31</v>
      </c>
      <c r="X29" s="23"/>
    </row>
    <row r="30" spans="1:52" ht="31.5" x14ac:dyDescent="0.25">
      <c r="A30" s="36" t="s">
        <v>48</v>
      </c>
      <c r="B30" s="33" t="s">
        <v>49</v>
      </c>
      <c r="C30" s="36" t="s">
        <v>30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1">
        <f t="shared" si="2"/>
        <v>0</v>
      </c>
      <c r="T30" s="32" t="str">
        <f t="shared" si="3"/>
        <v>-</v>
      </c>
      <c r="U30" s="31">
        <f t="shared" si="4"/>
        <v>0</v>
      </c>
      <c r="V30" s="32" t="str">
        <f t="shared" si="5"/>
        <v>-</v>
      </c>
      <c r="W30" s="28" t="s">
        <v>31</v>
      </c>
      <c r="X30" s="23"/>
    </row>
    <row r="31" spans="1:52" x14ac:dyDescent="0.25">
      <c r="A31" s="36" t="s">
        <v>50</v>
      </c>
      <c r="B31" s="33" t="s">
        <v>51</v>
      </c>
      <c r="C31" s="36" t="s">
        <v>30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1">
        <f t="shared" si="2"/>
        <v>0</v>
      </c>
      <c r="T31" s="32" t="str">
        <f t="shared" si="3"/>
        <v>-</v>
      </c>
      <c r="U31" s="31">
        <f t="shared" si="4"/>
        <v>0</v>
      </c>
      <c r="V31" s="32" t="str">
        <f t="shared" si="5"/>
        <v>-</v>
      </c>
      <c r="W31" s="28" t="s">
        <v>31</v>
      </c>
      <c r="X31" s="23"/>
    </row>
    <row r="32" spans="1:52" ht="31.5" x14ac:dyDescent="0.25">
      <c r="A32" s="36" t="s">
        <v>52</v>
      </c>
      <c r="B32" s="33" t="s">
        <v>53</v>
      </c>
      <c r="C32" s="36" t="s">
        <v>30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1">
        <f t="shared" si="2"/>
        <v>0</v>
      </c>
      <c r="T32" s="32" t="str">
        <f t="shared" si="3"/>
        <v>-</v>
      </c>
      <c r="U32" s="31">
        <f t="shared" si="4"/>
        <v>0</v>
      </c>
      <c r="V32" s="32" t="str">
        <f t="shared" si="5"/>
        <v>-</v>
      </c>
      <c r="W32" s="28" t="s">
        <v>31</v>
      </c>
      <c r="X32" s="23"/>
    </row>
    <row r="33" spans="1:24" ht="47.25" x14ac:dyDescent="0.25">
      <c r="A33" s="36" t="s">
        <v>54</v>
      </c>
      <c r="B33" s="33" t="s">
        <v>55</v>
      </c>
      <c r="C33" s="36" t="s">
        <v>30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1">
        <f t="shared" si="2"/>
        <v>0</v>
      </c>
      <c r="T33" s="32" t="str">
        <f t="shared" si="3"/>
        <v>-</v>
      </c>
      <c r="U33" s="31">
        <f t="shared" si="4"/>
        <v>0</v>
      </c>
      <c r="V33" s="32" t="str">
        <f t="shared" si="5"/>
        <v>-</v>
      </c>
      <c r="W33" s="28" t="s">
        <v>31</v>
      </c>
      <c r="X33" s="23"/>
    </row>
    <row r="34" spans="1:24" x14ac:dyDescent="0.25">
      <c r="A34" s="36" t="s">
        <v>56</v>
      </c>
      <c r="B34" s="33" t="s">
        <v>57</v>
      </c>
      <c r="C34" s="36" t="s">
        <v>30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1">
        <f t="shared" si="2"/>
        <v>0</v>
      </c>
      <c r="T34" s="32" t="str">
        <f t="shared" si="3"/>
        <v>-</v>
      </c>
      <c r="U34" s="31">
        <f t="shared" si="4"/>
        <v>0</v>
      </c>
      <c r="V34" s="32" t="str">
        <f t="shared" si="5"/>
        <v>-</v>
      </c>
      <c r="W34" s="28" t="s">
        <v>31</v>
      </c>
      <c r="X34" s="23"/>
    </row>
    <row r="35" spans="1:24" ht="31.5" x14ac:dyDescent="0.25">
      <c r="A35" s="36" t="s">
        <v>58</v>
      </c>
      <c r="B35" s="33" t="s">
        <v>43</v>
      </c>
      <c r="C35" s="36" t="s">
        <v>30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1">
        <f t="shared" si="2"/>
        <v>0</v>
      </c>
      <c r="T35" s="32" t="str">
        <f t="shared" si="3"/>
        <v>-</v>
      </c>
      <c r="U35" s="31">
        <f t="shared" si="4"/>
        <v>0</v>
      </c>
      <c r="V35" s="32" t="str">
        <f t="shared" si="5"/>
        <v>-</v>
      </c>
      <c r="W35" s="28" t="s">
        <v>31</v>
      </c>
      <c r="X35" s="23"/>
    </row>
    <row r="36" spans="1:24" x14ac:dyDescent="0.25">
      <c r="A36" s="36" t="s">
        <v>59</v>
      </c>
      <c r="B36" s="33" t="s">
        <v>45</v>
      </c>
      <c r="C36" s="36" t="s">
        <v>30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1">
        <f t="shared" si="2"/>
        <v>0</v>
      </c>
      <c r="T36" s="32" t="str">
        <f t="shared" si="3"/>
        <v>-</v>
      </c>
      <c r="U36" s="31">
        <f t="shared" si="4"/>
        <v>0</v>
      </c>
      <c r="V36" s="32" t="str">
        <f t="shared" si="5"/>
        <v>-</v>
      </c>
      <c r="W36" s="28" t="s">
        <v>31</v>
      </c>
      <c r="X36" s="23"/>
    </row>
    <row r="37" spans="1:24" ht="78.75" x14ac:dyDescent="0.25">
      <c r="A37" s="36" t="s">
        <v>60</v>
      </c>
      <c r="B37" s="33" t="s">
        <v>61</v>
      </c>
      <c r="C37" s="36" t="s">
        <v>30</v>
      </c>
      <c r="D37" s="37">
        <f>D172</f>
        <v>249.43374026494209</v>
      </c>
      <c r="E37" s="37">
        <f t="shared" ref="E37:R38" si="12">E172</f>
        <v>0</v>
      </c>
      <c r="F37" s="37">
        <f t="shared" si="12"/>
        <v>39.396931391738192</v>
      </c>
      <c r="G37" s="37">
        <f t="shared" si="12"/>
        <v>0</v>
      </c>
      <c r="H37" s="37">
        <f t="shared" si="12"/>
        <v>0</v>
      </c>
      <c r="I37" s="37">
        <f t="shared" si="12"/>
        <v>0</v>
      </c>
      <c r="J37" s="37">
        <f t="shared" si="12"/>
        <v>0</v>
      </c>
      <c r="K37" s="37">
        <f t="shared" si="12"/>
        <v>1611</v>
      </c>
      <c r="L37" s="37">
        <f t="shared" si="12"/>
        <v>0</v>
      </c>
      <c r="M37" s="37">
        <f t="shared" si="12"/>
        <v>39.396931389999999</v>
      </c>
      <c r="N37" s="37">
        <f t="shared" si="12"/>
        <v>0</v>
      </c>
      <c r="O37" s="37">
        <f t="shared" si="12"/>
        <v>0</v>
      </c>
      <c r="P37" s="37">
        <f t="shared" si="12"/>
        <v>0</v>
      </c>
      <c r="Q37" s="37">
        <f t="shared" si="12"/>
        <v>0</v>
      </c>
      <c r="R37" s="37">
        <f t="shared" si="12"/>
        <v>1615</v>
      </c>
      <c r="S37" s="31">
        <f t="shared" si="2"/>
        <v>0</v>
      </c>
      <c r="T37" s="32" t="str">
        <f t="shared" si="3"/>
        <v>-</v>
      </c>
      <c r="U37" s="31">
        <f t="shared" si="4"/>
        <v>-1.7381935890625755E-9</v>
      </c>
      <c r="V37" s="32">
        <f t="shared" si="5"/>
        <v>-4.4120024775002822E-11</v>
      </c>
      <c r="W37" s="28" t="s">
        <v>31</v>
      </c>
      <c r="X37" s="23"/>
    </row>
    <row r="38" spans="1:24" x14ac:dyDescent="0.25">
      <c r="A38" s="36" t="s">
        <v>62</v>
      </c>
      <c r="B38" s="33" t="s">
        <v>51</v>
      </c>
      <c r="C38" s="36" t="s">
        <v>30</v>
      </c>
      <c r="D38" s="37">
        <f>D173</f>
        <v>0</v>
      </c>
      <c r="E38" s="37">
        <f t="shared" si="12"/>
        <v>0</v>
      </c>
      <c r="F38" s="37">
        <f t="shared" si="12"/>
        <v>0</v>
      </c>
      <c r="G38" s="37">
        <f t="shared" si="12"/>
        <v>0</v>
      </c>
      <c r="H38" s="37">
        <f t="shared" si="12"/>
        <v>0</v>
      </c>
      <c r="I38" s="37">
        <f t="shared" si="12"/>
        <v>0</v>
      </c>
      <c r="J38" s="37">
        <f t="shared" si="12"/>
        <v>0</v>
      </c>
      <c r="K38" s="37">
        <f t="shared" si="12"/>
        <v>0</v>
      </c>
      <c r="L38" s="37">
        <f t="shared" si="12"/>
        <v>0</v>
      </c>
      <c r="M38" s="37">
        <f t="shared" si="12"/>
        <v>0</v>
      </c>
      <c r="N38" s="37">
        <f t="shared" si="12"/>
        <v>0</v>
      </c>
      <c r="O38" s="37">
        <f t="shared" si="12"/>
        <v>0</v>
      </c>
      <c r="P38" s="37">
        <f t="shared" si="12"/>
        <v>0</v>
      </c>
      <c r="Q38" s="37">
        <f t="shared" si="12"/>
        <v>0</v>
      </c>
      <c r="R38" s="37">
        <f t="shared" si="12"/>
        <v>0</v>
      </c>
      <c r="S38" s="31">
        <f t="shared" si="2"/>
        <v>0</v>
      </c>
      <c r="T38" s="32" t="str">
        <f t="shared" si="3"/>
        <v>-</v>
      </c>
      <c r="U38" s="31">
        <f t="shared" si="4"/>
        <v>0</v>
      </c>
      <c r="V38" s="32" t="str">
        <f t="shared" si="5"/>
        <v>-</v>
      </c>
      <c r="W38" s="28" t="s">
        <v>31</v>
      </c>
      <c r="X38" s="23"/>
    </row>
    <row r="39" spans="1:24" ht="31.5" x14ac:dyDescent="0.25">
      <c r="A39" s="36" t="s">
        <v>63</v>
      </c>
      <c r="B39" s="33" t="s">
        <v>64</v>
      </c>
      <c r="C39" s="36" t="s">
        <v>30</v>
      </c>
      <c r="D39" s="37">
        <f>D179</f>
        <v>0</v>
      </c>
      <c r="E39" s="37">
        <f t="shared" ref="E39:R39" si="13">E179</f>
        <v>0</v>
      </c>
      <c r="F39" s="37">
        <f t="shared" si="13"/>
        <v>0</v>
      </c>
      <c r="G39" s="37">
        <f t="shared" si="13"/>
        <v>0</v>
      </c>
      <c r="H39" s="37">
        <f t="shared" si="13"/>
        <v>0</v>
      </c>
      <c r="I39" s="37">
        <f t="shared" si="13"/>
        <v>0</v>
      </c>
      <c r="J39" s="37">
        <f t="shared" si="13"/>
        <v>0</v>
      </c>
      <c r="K39" s="37">
        <f t="shared" si="13"/>
        <v>0</v>
      </c>
      <c r="L39" s="37">
        <f t="shared" si="13"/>
        <v>0</v>
      </c>
      <c r="M39" s="37">
        <f t="shared" si="13"/>
        <v>0</v>
      </c>
      <c r="N39" s="37">
        <f t="shared" si="13"/>
        <v>0</v>
      </c>
      <c r="O39" s="37">
        <f t="shared" si="13"/>
        <v>0</v>
      </c>
      <c r="P39" s="37">
        <f t="shared" si="13"/>
        <v>0</v>
      </c>
      <c r="Q39" s="37">
        <f t="shared" si="13"/>
        <v>0</v>
      </c>
      <c r="R39" s="37">
        <f t="shared" si="13"/>
        <v>0</v>
      </c>
      <c r="S39" s="31">
        <f t="shared" si="2"/>
        <v>0</v>
      </c>
      <c r="T39" s="32" t="str">
        <f t="shared" si="3"/>
        <v>-</v>
      </c>
      <c r="U39" s="31">
        <f t="shared" si="4"/>
        <v>0</v>
      </c>
      <c r="V39" s="32" t="str">
        <f t="shared" si="5"/>
        <v>-</v>
      </c>
      <c r="W39" s="28" t="s">
        <v>31</v>
      </c>
      <c r="X39" s="23"/>
    </row>
    <row r="40" spans="1:24" ht="31.5" x14ac:dyDescent="0.25">
      <c r="A40" s="36" t="s">
        <v>65</v>
      </c>
      <c r="B40" s="33" t="s">
        <v>66</v>
      </c>
      <c r="C40" s="36" t="s">
        <v>30</v>
      </c>
      <c r="D40" s="37">
        <f>D186</f>
        <v>0</v>
      </c>
      <c r="E40" s="37">
        <f t="shared" ref="E40:R40" si="14">E186</f>
        <v>0</v>
      </c>
      <c r="F40" s="37">
        <f t="shared" si="14"/>
        <v>0</v>
      </c>
      <c r="G40" s="37">
        <f t="shared" si="14"/>
        <v>0</v>
      </c>
      <c r="H40" s="37">
        <f t="shared" si="14"/>
        <v>0</v>
      </c>
      <c r="I40" s="37">
        <f t="shared" si="14"/>
        <v>0</v>
      </c>
      <c r="J40" s="37">
        <f t="shared" si="14"/>
        <v>0</v>
      </c>
      <c r="K40" s="37">
        <f t="shared" si="14"/>
        <v>0</v>
      </c>
      <c r="L40" s="37">
        <f t="shared" si="14"/>
        <v>0</v>
      </c>
      <c r="M40" s="37">
        <f t="shared" si="14"/>
        <v>0</v>
      </c>
      <c r="N40" s="37">
        <f t="shared" si="14"/>
        <v>0</v>
      </c>
      <c r="O40" s="37">
        <f t="shared" si="14"/>
        <v>0</v>
      </c>
      <c r="P40" s="37">
        <f t="shared" si="14"/>
        <v>0</v>
      </c>
      <c r="Q40" s="37">
        <f t="shared" si="14"/>
        <v>0</v>
      </c>
      <c r="R40" s="37">
        <f t="shared" si="14"/>
        <v>0</v>
      </c>
      <c r="S40" s="31">
        <f t="shared" si="2"/>
        <v>0</v>
      </c>
      <c r="T40" s="32" t="str">
        <f t="shared" si="3"/>
        <v>-</v>
      </c>
      <c r="U40" s="31">
        <f t="shared" si="4"/>
        <v>0</v>
      </c>
      <c r="V40" s="32" t="str">
        <f t="shared" si="5"/>
        <v>-</v>
      </c>
      <c r="W40" s="28" t="s">
        <v>31</v>
      </c>
      <c r="X40" s="23"/>
    </row>
    <row r="41" spans="1:24" ht="31.5" x14ac:dyDescent="0.25">
      <c r="A41" s="36" t="s">
        <v>67</v>
      </c>
      <c r="B41" s="33" t="s">
        <v>43</v>
      </c>
      <c r="C41" s="36" t="s">
        <v>30</v>
      </c>
      <c r="D41" s="37">
        <f>D193</f>
        <v>0</v>
      </c>
      <c r="E41" s="37">
        <f t="shared" ref="E41:R42" si="15">E193</f>
        <v>0</v>
      </c>
      <c r="F41" s="37">
        <f t="shared" si="15"/>
        <v>0</v>
      </c>
      <c r="G41" s="37">
        <f t="shared" si="15"/>
        <v>0</v>
      </c>
      <c r="H41" s="37">
        <f t="shared" si="15"/>
        <v>0</v>
      </c>
      <c r="I41" s="37">
        <f t="shared" si="15"/>
        <v>0</v>
      </c>
      <c r="J41" s="37">
        <f t="shared" si="15"/>
        <v>0</v>
      </c>
      <c r="K41" s="37">
        <f t="shared" si="15"/>
        <v>0</v>
      </c>
      <c r="L41" s="37">
        <f t="shared" si="15"/>
        <v>0</v>
      </c>
      <c r="M41" s="37">
        <f t="shared" si="15"/>
        <v>0</v>
      </c>
      <c r="N41" s="37">
        <f t="shared" si="15"/>
        <v>0</v>
      </c>
      <c r="O41" s="37">
        <f t="shared" si="15"/>
        <v>0</v>
      </c>
      <c r="P41" s="37">
        <f t="shared" si="15"/>
        <v>0</v>
      </c>
      <c r="Q41" s="37">
        <f t="shared" si="15"/>
        <v>0</v>
      </c>
      <c r="R41" s="37">
        <f t="shared" si="15"/>
        <v>0</v>
      </c>
      <c r="S41" s="31">
        <f t="shared" si="2"/>
        <v>0</v>
      </c>
      <c r="T41" s="32" t="str">
        <f t="shared" si="3"/>
        <v>-</v>
      </c>
      <c r="U41" s="31">
        <f t="shared" si="4"/>
        <v>0</v>
      </c>
      <c r="V41" s="32" t="str">
        <f t="shared" si="5"/>
        <v>-</v>
      </c>
      <c r="W41" s="28" t="s">
        <v>31</v>
      </c>
      <c r="X41" s="23"/>
    </row>
    <row r="42" spans="1:24" x14ac:dyDescent="0.25">
      <c r="A42" s="36" t="s">
        <v>68</v>
      </c>
      <c r="B42" s="33" t="s">
        <v>45</v>
      </c>
      <c r="C42" s="36" t="s">
        <v>30</v>
      </c>
      <c r="D42" s="37">
        <f>D194</f>
        <v>249.43374026494209</v>
      </c>
      <c r="E42" s="37">
        <f t="shared" si="15"/>
        <v>0</v>
      </c>
      <c r="F42" s="37">
        <f t="shared" si="15"/>
        <v>39.396931391738192</v>
      </c>
      <c r="G42" s="37">
        <f t="shared" si="15"/>
        <v>0</v>
      </c>
      <c r="H42" s="37">
        <f t="shared" si="15"/>
        <v>0</v>
      </c>
      <c r="I42" s="37">
        <f t="shared" si="15"/>
        <v>0</v>
      </c>
      <c r="J42" s="37">
        <f t="shared" si="15"/>
        <v>0</v>
      </c>
      <c r="K42" s="37">
        <f t="shared" si="15"/>
        <v>1611</v>
      </c>
      <c r="L42" s="37">
        <f t="shared" si="15"/>
        <v>0</v>
      </c>
      <c r="M42" s="37">
        <f t="shared" si="15"/>
        <v>39.396931389999999</v>
      </c>
      <c r="N42" s="37">
        <f t="shared" si="15"/>
        <v>0</v>
      </c>
      <c r="O42" s="37">
        <f t="shared" si="15"/>
        <v>0</v>
      </c>
      <c r="P42" s="37">
        <f t="shared" si="15"/>
        <v>0</v>
      </c>
      <c r="Q42" s="37">
        <f t="shared" si="15"/>
        <v>0</v>
      </c>
      <c r="R42" s="37">
        <f t="shared" si="15"/>
        <v>1615</v>
      </c>
      <c r="S42" s="31">
        <f t="shared" si="2"/>
        <v>0</v>
      </c>
      <c r="T42" s="32" t="str">
        <f t="shared" si="3"/>
        <v>-</v>
      </c>
      <c r="U42" s="31">
        <f t="shared" si="4"/>
        <v>-1.7381935890625755E-9</v>
      </c>
      <c r="V42" s="32">
        <f t="shared" si="5"/>
        <v>-4.4120024775002822E-11</v>
      </c>
      <c r="W42" s="28" t="s">
        <v>31</v>
      </c>
      <c r="X42" s="23"/>
    </row>
    <row r="43" spans="1:24" x14ac:dyDescent="0.25">
      <c r="A43" s="36" t="s">
        <v>69</v>
      </c>
      <c r="B43" s="33" t="s">
        <v>70</v>
      </c>
      <c r="C43" s="36" t="s">
        <v>30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1">
        <f t="shared" si="2"/>
        <v>0</v>
      </c>
      <c r="T43" s="32" t="str">
        <f t="shared" si="3"/>
        <v>-</v>
      </c>
      <c r="U43" s="31">
        <f t="shared" si="4"/>
        <v>0</v>
      </c>
      <c r="V43" s="32" t="str">
        <f t="shared" si="5"/>
        <v>-</v>
      </c>
      <c r="W43" s="28" t="s">
        <v>31</v>
      </c>
      <c r="X43" s="23"/>
    </row>
    <row r="44" spans="1:24" x14ac:dyDescent="0.25">
      <c r="A44" s="36" t="s">
        <v>71</v>
      </c>
      <c r="B44" s="33" t="s">
        <v>72</v>
      </c>
      <c r="C44" s="36" t="s">
        <v>30</v>
      </c>
      <c r="D44" s="37">
        <f t="shared" ref="D44:R44" si="16">SUM(D45,D133,D172,D196)</f>
        <v>15315.82596463508</v>
      </c>
      <c r="E44" s="37">
        <f t="shared" si="16"/>
        <v>0</v>
      </c>
      <c r="F44" s="37">
        <f t="shared" si="16"/>
        <v>3254.0160665748567</v>
      </c>
      <c r="G44" s="37">
        <f t="shared" si="16"/>
        <v>148.66199999999998</v>
      </c>
      <c r="H44" s="37">
        <f t="shared" si="16"/>
        <v>0</v>
      </c>
      <c r="I44" s="37">
        <f t="shared" si="16"/>
        <v>719.05332527825828</v>
      </c>
      <c r="J44" s="37">
        <f t="shared" si="16"/>
        <v>0</v>
      </c>
      <c r="K44" s="37">
        <f t="shared" si="16"/>
        <v>2276</v>
      </c>
      <c r="L44" s="37">
        <f t="shared" si="16"/>
        <v>0</v>
      </c>
      <c r="M44" s="37">
        <f t="shared" si="16"/>
        <v>3464.8544089900006</v>
      </c>
      <c r="N44" s="37">
        <f t="shared" si="16"/>
        <v>158.99700000000001</v>
      </c>
      <c r="O44" s="37">
        <f t="shared" si="16"/>
        <v>0</v>
      </c>
      <c r="P44" s="37">
        <f t="shared" si="16"/>
        <v>698.12799999999993</v>
      </c>
      <c r="Q44" s="37">
        <f t="shared" si="16"/>
        <v>0</v>
      </c>
      <c r="R44" s="37">
        <f t="shared" si="16"/>
        <v>4800</v>
      </c>
      <c r="S44" s="31">
        <f t="shared" si="2"/>
        <v>0</v>
      </c>
      <c r="T44" s="32" t="str">
        <f t="shared" si="3"/>
        <v>-</v>
      </c>
      <c r="U44" s="31">
        <f t="shared" si="4"/>
        <v>210.83834241514387</v>
      </c>
      <c r="V44" s="32">
        <f t="shared" si="5"/>
        <v>6.4793270254830088E-2</v>
      </c>
      <c r="W44" s="28" t="s">
        <v>31</v>
      </c>
      <c r="X44" s="23"/>
    </row>
    <row r="45" spans="1:24" ht="63" x14ac:dyDescent="0.25">
      <c r="A45" s="36" t="s">
        <v>73</v>
      </c>
      <c r="B45" s="33" t="s">
        <v>74</v>
      </c>
      <c r="C45" s="36" t="s">
        <v>30</v>
      </c>
      <c r="D45" s="37">
        <f t="shared" ref="D45:R45" si="17">D46+D84+D109+D112+D123+D124</f>
        <v>15066.392224370138</v>
      </c>
      <c r="E45" s="37">
        <f t="shared" si="17"/>
        <v>0</v>
      </c>
      <c r="F45" s="37">
        <f t="shared" si="17"/>
        <v>3214.6191351831185</v>
      </c>
      <c r="G45" s="37">
        <f t="shared" si="17"/>
        <v>148.66199999999998</v>
      </c>
      <c r="H45" s="37">
        <f t="shared" si="17"/>
        <v>0</v>
      </c>
      <c r="I45" s="37">
        <f t="shared" si="17"/>
        <v>719.05332527825828</v>
      </c>
      <c r="J45" s="37">
        <f t="shared" si="17"/>
        <v>0</v>
      </c>
      <c r="K45" s="37">
        <f t="shared" si="17"/>
        <v>665</v>
      </c>
      <c r="L45" s="37">
        <f t="shared" si="17"/>
        <v>0</v>
      </c>
      <c r="M45" s="37">
        <f t="shared" si="17"/>
        <v>3425.4574776000004</v>
      </c>
      <c r="N45" s="37">
        <f t="shared" si="17"/>
        <v>158.99700000000001</v>
      </c>
      <c r="O45" s="37">
        <f t="shared" si="17"/>
        <v>0</v>
      </c>
      <c r="P45" s="37">
        <f t="shared" si="17"/>
        <v>698.12799999999993</v>
      </c>
      <c r="Q45" s="37">
        <f t="shared" si="17"/>
        <v>0</v>
      </c>
      <c r="R45" s="37">
        <f t="shared" si="17"/>
        <v>3185</v>
      </c>
      <c r="S45" s="31">
        <f t="shared" si="2"/>
        <v>0</v>
      </c>
      <c r="T45" s="32" t="str">
        <f t="shared" si="3"/>
        <v>-</v>
      </c>
      <c r="U45" s="31">
        <f t="shared" si="4"/>
        <v>210.83834241688191</v>
      </c>
      <c r="V45" s="32">
        <f t="shared" si="5"/>
        <v>6.5587347536544688E-2</v>
      </c>
      <c r="W45" s="28" t="s">
        <v>31</v>
      </c>
      <c r="X45" s="23"/>
    </row>
    <row r="46" spans="1:24" ht="31.5" x14ac:dyDescent="0.25">
      <c r="A46" s="36" t="s">
        <v>75</v>
      </c>
      <c r="B46" s="33" t="s">
        <v>76</v>
      </c>
      <c r="C46" s="36" t="s">
        <v>30</v>
      </c>
      <c r="D46" s="37">
        <f t="shared" ref="D46:R46" si="18">D47+D59+D62+D76</f>
        <v>6956.9048526096722</v>
      </c>
      <c r="E46" s="37">
        <f t="shared" si="18"/>
        <v>0</v>
      </c>
      <c r="F46" s="37">
        <f t="shared" si="18"/>
        <v>1740.2677964698319</v>
      </c>
      <c r="G46" s="37">
        <f t="shared" si="18"/>
        <v>32.6</v>
      </c>
      <c r="H46" s="37">
        <f t="shared" si="18"/>
        <v>0</v>
      </c>
      <c r="I46" s="37">
        <f t="shared" si="18"/>
        <v>108.73532527825837</v>
      </c>
      <c r="J46" s="37">
        <f t="shared" si="18"/>
        <v>0</v>
      </c>
      <c r="K46" s="37">
        <f t="shared" si="18"/>
        <v>665</v>
      </c>
      <c r="L46" s="37">
        <f t="shared" si="18"/>
        <v>0</v>
      </c>
      <c r="M46" s="37">
        <f t="shared" si="18"/>
        <v>1902.0973051800001</v>
      </c>
      <c r="N46" s="37">
        <f t="shared" si="18"/>
        <v>42.935000000000002</v>
      </c>
      <c r="O46" s="37">
        <f t="shared" si="18"/>
        <v>0</v>
      </c>
      <c r="P46" s="37">
        <f t="shared" si="18"/>
        <v>87.820000000000007</v>
      </c>
      <c r="Q46" s="37">
        <f t="shared" si="18"/>
        <v>0</v>
      </c>
      <c r="R46" s="37">
        <f t="shared" si="18"/>
        <v>3082</v>
      </c>
      <c r="S46" s="31">
        <f t="shared" si="2"/>
        <v>0</v>
      </c>
      <c r="T46" s="32" t="str">
        <f t="shared" si="3"/>
        <v>-</v>
      </c>
      <c r="U46" s="31">
        <f t="shared" si="4"/>
        <v>161.82950871016828</v>
      </c>
      <c r="V46" s="32">
        <f t="shared" si="5"/>
        <v>9.2991152877989633E-2</v>
      </c>
      <c r="W46" s="28" t="s">
        <v>31</v>
      </c>
      <c r="X46" s="23"/>
    </row>
    <row r="47" spans="1:24" ht="47.25" x14ac:dyDescent="0.25">
      <c r="A47" s="36" t="s">
        <v>77</v>
      </c>
      <c r="B47" s="33" t="s">
        <v>78</v>
      </c>
      <c r="C47" s="36" t="s">
        <v>30</v>
      </c>
      <c r="D47" s="37">
        <f>SUM(D48,D49,D50)</f>
        <v>5585.4667460064293</v>
      </c>
      <c r="E47" s="37">
        <f t="shared" ref="E47:R47" si="19">SUM(E48,E49,E50)</f>
        <v>0</v>
      </c>
      <c r="F47" s="37">
        <f t="shared" si="19"/>
        <v>991.45065408869164</v>
      </c>
      <c r="G47" s="37">
        <f t="shared" si="19"/>
        <v>12.6</v>
      </c>
      <c r="H47" s="37">
        <f t="shared" si="19"/>
        <v>0</v>
      </c>
      <c r="I47" s="37">
        <f t="shared" si="19"/>
        <v>99.655325278258374</v>
      </c>
      <c r="J47" s="37">
        <f t="shared" si="19"/>
        <v>0</v>
      </c>
      <c r="K47" s="37">
        <f t="shared" si="19"/>
        <v>660</v>
      </c>
      <c r="L47" s="37">
        <f t="shared" si="19"/>
        <v>0</v>
      </c>
      <c r="M47" s="37">
        <f t="shared" si="19"/>
        <v>930.28317293000009</v>
      </c>
      <c r="N47" s="37">
        <f t="shared" si="19"/>
        <v>12.934999999999999</v>
      </c>
      <c r="O47" s="37">
        <f t="shared" si="19"/>
        <v>0</v>
      </c>
      <c r="P47" s="37">
        <f t="shared" si="19"/>
        <v>80.45</v>
      </c>
      <c r="Q47" s="37">
        <f t="shared" si="19"/>
        <v>0</v>
      </c>
      <c r="R47" s="37">
        <f t="shared" si="19"/>
        <v>3079</v>
      </c>
      <c r="S47" s="31">
        <f t="shared" si="2"/>
        <v>0</v>
      </c>
      <c r="T47" s="32" t="str">
        <f t="shared" si="3"/>
        <v>-</v>
      </c>
      <c r="U47" s="31">
        <f t="shared" si="4"/>
        <v>-61.167481158691544</v>
      </c>
      <c r="V47" s="32">
        <f t="shared" si="5"/>
        <v>-6.1694932477415781E-2</v>
      </c>
      <c r="W47" s="28" t="s">
        <v>31</v>
      </c>
      <c r="X47" s="23"/>
    </row>
    <row r="48" spans="1:24" ht="63" x14ac:dyDescent="0.25">
      <c r="A48" s="36" t="s">
        <v>79</v>
      </c>
      <c r="B48" s="33" t="s">
        <v>80</v>
      </c>
      <c r="C48" s="36" t="s">
        <v>79</v>
      </c>
      <c r="D48" s="40">
        <v>484.72757664070247</v>
      </c>
      <c r="E48" s="40">
        <v>0</v>
      </c>
      <c r="F48" s="40">
        <v>67.985967223183422</v>
      </c>
      <c r="G48" s="40">
        <v>0</v>
      </c>
      <c r="H48" s="40">
        <v>0</v>
      </c>
      <c r="I48" s="40">
        <v>27.492983611591715</v>
      </c>
      <c r="J48" s="40">
        <v>0</v>
      </c>
      <c r="K48" s="40">
        <v>576</v>
      </c>
      <c r="L48" s="40">
        <v>0</v>
      </c>
      <c r="M48" s="40">
        <v>70.249043810000003</v>
      </c>
      <c r="N48" s="40">
        <v>0.23499999999999999</v>
      </c>
      <c r="O48" s="40">
        <v>0</v>
      </c>
      <c r="P48" s="40">
        <v>15.194999999999997</v>
      </c>
      <c r="Q48" s="40">
        <v>0</v>
      </c>
      <c r="R48" s="40">
        <v>2195</v>
      </c>
      <c r="S48" s="31">
        <f t="shared" si="2"/>
        <v>0</v>
      </c>
      <c r="T48" s="32" t="str">
        <f t="shared" si="3"/>
        <v>-</v>
      </c>
      <c r="U48" s="31">
        <f t="shared" si="4"/>
        <v>2.263076586816581</v>
      </c>
      <c r="V48" s="32">
        <f t="shared" si="5"/>
        <v>3.3287407376104299E-2</v>
      </c>
      <c r="W48" s="40" t="s">
        <v>31</v>
      </c>
      <c r="X48" s="23"/>
    </row>
    <row r="49" spans="1:24" ht="63" x14ac:dyDescent="0.25">
      <c r="A49" s="36" t="s">
        <v>81</v>
      </c>
      <c r="B49" s="33" t="s">
        <v>82</v>
      </c>
      <c r="C49" s="36" t="s">
        <v>81</v>
      </c>
      <c r="D49" s="40">
        <v>165.00475922432332</v>
      </c>
      <c r="E49" s="40">
        <v>0</v>
      </c>
      <c r="F49" s="40">
        <v>20.306683333333332</v>
      </c>
      <c r="G49" s="40">
        <v>0</v>
      </c>
      <c r="H49" s="40">
        <v>0</v>
      </c>
      <c r="I49" s="40">
        <v>6.153341666666666</v>
      </c>
      <c r="J49" s="40">
        <v>0</v>
      </c>
      <c r="K49" s="40">
        <v>84</v>
      </c>
      <c r="L49" s="40">
        <v>0</v>
      </c>
      <c r="M49" s="40">
        <v>24.493123359999998</v>
      </c>
      <c r="N49" s="40">
        <v>0.1</v>
      </c>
      <c r="O49" s="40">
        <v>0</v>
      </c>
      <c r="P49" s="40">
        <v>2.8000000000000001E-2</v>
      </c>
      <c r="Q49" s="40">
        <v>0</v>
      </c>
      <c r="R49" s="40">
        <v>884</v>
      </c>
      <c r="S49" s="31">
        <f t="shared" si="2"/>
        <v>0</v>
      </c>
      <c r="T49" s="32" t="str">
        <f t="shared" si="3"/>
        <v>-</v>
      </c>
      <c r="U49" s="31">
        <f t="shared" si="4"/>
        <v>4.1864400266666664</v>
      </c>
      <c r="V49" s="32">
        <f t="shared" si="5"/>
        <v>0.20616069881754856</v>
      </c>
      <c r="W49" s="41" t="s">
        <v>361</v>
      </c>
      <c r="X49" s="23"/>
    </row>
    <row r="50" spans="1:24" ht="47.25" x14ac:dyDescent="0.25">
      <c r="A50" s="36" t="s">
        <v>83</v>
      </c>
      <c r="B50" s="33" t="s">
        <v>84</v>
      </c>
      <c r="C50" s="36" t="s">
        <v>30</v>
      </c>
      <c r="D50" s="37">
        <f t="shared" ref="D50:R50" si="20">SUM(D51:D58)</f>
        <v>4935.7344101414037</v>
      </c>
      <c r="E50" s="37">
        <f t="shared" si="20"/>
        <v>0</v>
      </c>
      <c r="F50" s="37">
        <f t="shared" si="20"/>
        <v>903.15800353217492</v>
      </c>
      <c r="G50" s="37">
        <f t="shared" si="20"/>
        <v>12.6</v>
      </c>
      <c r="H50" s="37">
        <f t="shared" si="20"/>
        <v>0</v>
      </c>
      <c r="I50" s="37">
        <f t="shared" si="20"/>
        <v>66.009</v>
      </c>
      <c r="J50" s="37">
        <f t="shared" si="20"/>
        <v>0</v>
      </c>
      <c r="K50" s="37">
        <f t="shared" si="20"/>
        <v>0</v>
      </c>
      <c r="L50" s="37">
        <f t="shared" si="20"/>
        <v>0</v>
      </c>
      <c r="M50" s="37">
        <f t="shared" si="20"/>
        <v>835.54100576000008</v>
      </c>
      <c r="N50" s="37">
        <f t="shared" si="20"/>
        <v>12.6</v>
      </c>
      <c r="O50" s="37">
        <f t="shared" si="20"/>
        <v>0</v>
      </c>
      <c r="P50" s="37">
        <f t="shared" si="20"/>
        <v>65.227000000000004</v>
      </c>
      <c r="Q50" s="37">
        <f t="shared" si="20"/>
        <v>0</v>
      </c>
      <c r="R50" s="37">
        <f t="shared" si="20"/>
        <v>0</v>
      </c>
      <c r="S50" s="31">
        <f t="shared" si="2"/>
        <v>0</v>
      </c>
      <c r="T50" s="32" t="str">
        <f t="shared" si="3"/>
        <v>-</v>
      </c>
      <c r="U50" s="31">
        <f t="shared" si="4"/>
        <v>-67.616997772174841</v>
      </c>
      <c r="V50" s="32">
        <f t="shared" si="5"/>
        <v>-7.4867296207009687E-2</v>
      </c>
      <c r="W50" s="28" t="s">
        <v>31</v>
      </c>
      <c r="X50" s="23"/>
    </row>
    <row r="51" spans="1:24" ht="267.75" x14ac:dyDescent="0.25">
      <c r="A51" s="36" t="s">
        <v>83</v>
      </c>
      <c r="B51" s="33" t="s">
        <v>85</v>
      </c>
      <c r="C51" s="36" t="s">
        <v>86</v>
      </c>
      <c r="D51" s="40">
        <v>1293.3062848305085</v>
      </c>
      <c r="E51" s="40">
        <v>0</v>
      </c>
      <c r="F51" s="40">
        <v>604.40844041050832</v>
      </c>
      <c r="G51" s="40">
        <v>0</v>
      </c>
      <c r="H51" s="40">
        <v>0</v>
      </c>
      <c r="I51" s="40">
        <v>42.414000000000001</v>
      </c>
      <c r="J51" s="40">
        <v>0</v>
      </c>
      <c r="K51" s="40">
        <v>0</v>
      </c>
      <c r="L51" s="40">
        <v>0</v>
      </c>
      <c r="M51" s="40">
        <v>571.83140902999992</v>
      </c>
      <c r="N51" s="40">
        <v>0</v>
      </c>
      <c r="O51" s="40">
        <v>0</v>
      </c>
      <c r="P51" s="40">
        <v>41.98</v>
      </c>
      <c r="Q51" s="40">
        <v>0</v>
      </c>
      <c r="R51" s="40">
        <v>0</v>
      </c>
      <c r="S51" s="31">
        <f t="shared" si="2"/>
        <v>0</v>
      </c>
      <c r="T51" s="32" t="str">
        <f t="shared" si="3"/>
        <v>-</v>
      </c>
      <c r="U51" s="31">
        <f t="shared" si="4"/>
        <v>-32.577031380508402</v>
      </c>
      <c r="V51" s="32">
        <f t="shared" si="5"/>
        <v>-5.3899034497900788E-2</v>
      </c>
      <c r="W51" s="40" t="s">
        <v>31</v>
      </c>
      <c r="X51" s="23"/>
    </row>
    <row r="52" spans="1:24" ht="141.75" x14ac:dyDescent="0.25">
      <c r="A52" s="36" t="s">
        <v>83</v>
      </c>
      <c r="B52" s="33" t="s">
        <v>87</v>
      </c>
      <c r="C52" s="36" t="s">
        <v>88</v>
      </c>
      <c r="D52" s="40">
        <v>3343.6785621892295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31">
        <f t="shared" si="2"/>
        <v>0</v>
      </c>
      <c r="T52" s="32" t="str">
        <f t="shared" si="3"/>
        <v>-</v>
      </c>
      <c r="U52" s="31">
        <f t="shared" si="4"/>
        <v>0</v>
      </c>
      <c r="V52" s="32" t="str">
        <f t="shared" si="5"/>
        <v>-</v>
      </c>
      <c r="W52" s="40" t="s">
        <v>31</v>
      </c>
      <c r="X52" s="23"/>
    </row>
    <row r="53" spans="1:24" ht="141.75" x14ac:dyDescent="0.25">
      <c r="A53" s="36" t="s">
        <v>83</v>
      </c>
      <c r="B53" s="33" t="s">
        <v>89</v>
      </c>
      <c r="C53" s="36" t="s">
        <v>90</v>
      </c>
      <c r="D53" s="40">
        <v>0</v>
      </c>
      <c r="E53" s="40" t="s">
        <v>31</v>
      </c>
      <c r="F53" s="40" t="s">
        <v>31</v>
      </c>
      <c r="G53" s="40" t="s">
        <v>31</v>
      </c>
      <c r="H53" s="40" t="s">
        <v>31</v>
      </c>
      <c r="I53" s="40" t="s">
        <v>31</v>
      </c>
      <c r="J53" s="40" t="s">
        <v>31</v>
      </c>
      <c r="K53" s="40" t="s">
        <v>31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31" t="str">
        <f t="shared" si="2"/>
        <v>нд</v>
      </c>
      <c r="T53" s="32" t="str">
        <f t="shared" si="3"/>
        <v>нд</v>
      </c>
      <c r="U53" s="31" t="str">
        <f t="shared" si="4"/>
        <v>нд</v>
      </c>
      <c r="V53" s="32" t="str">
        <f t="shared" si="5"/>
        <v>нд</v>
      </c>
      <c r="W53" s="40" t="s">
        <v>31</v>
      </c>
      <c r="X53" s="23"/>
    </row>
    <row r="54" spans="1:24" ht="189" x14ac:dyDescent="0.25">
      <c r="A54" s="36" t="s">
        <v>83</v>
      </c>
      <c r="B54" s="33" t="s">
        <v>91</v>
      </c>
      <c r="C54" s="36" t="s">
        <v>92</v>
      </c>
      <c r="D54" s="40">
        <v>16.009255621666668</v>
      </c>
      <c r="E54" s="40">
        <v>0</v>
      </c>
      <c r="F54" s="40">
        <v>16.009255621666668</v>
      </c>
      <c r="G54" s="40">
        <v>0</v>
      </c>
      <c r="H54" s="40">
        <v>0</v>
      </c>
      <c r="I54" s="40">
        <v>4</v>
      </c>
      <c r="J54" s="40">
        <v>0</v>
      </c>
      <c r="K54" s="40">
        <v>0</v>
      </c>
      <c r="L54" s="40">
        <v>0</v>
      </c>
      <c r="M54" s="40">
        <v>14.82362307</v>
      </c>
      <c r="N54" s="40">
        <v>0</v>
      </c>
      <c r="O54" s="40">
        <v>0</v>
      </c>
      <c r="P54" s="40">
        <v>4</v>
      </c>
      <c r="Q54" s="40">
        <v>0</v>
      </c>
      <c r="R54" s="40">
        <v>0</v>
      </c>
      <c r="S54" s="31">
        <f t="shared" si="2"/>
        <v>0</v>
      </c>
      <c r="T54" s="32" t="str">
        <f t="shared" si="3"/>
        <v>-</v>
      </c>
      <c r="U54" s="31">
        <f t="shared" si="4"/>
        <v>-1.1856325516666679</v>
      </c>
      <c r="V54" s="32">
        <f t="shared" si="5"/>
        <v>-7.4059192987214972E-2</v>
      </c>
      <c r="W54" s="40" t="s">
        <v>31</v>
      </c>
      <c r="X54" s="23"/>
    </row>
    <row r="55" spans="1:24" ht="141.75" x14ac:dyDescent="0.25">
      <c r="A55" s="36" t="s">
        <v>83</v>
      </c>
      <c r="B55" s="33" t="s">
        <v>93</v>
      </c>
      <c r="C55" s="36" t="s">
        <v>94</v>
      </c>
      <c r="D55" s="40">
        <v>25.968511666666664</v>
      </c>
      <c r="E55" s="40">
        <v>0</v>
      </c>
      <c r="F55" s="40">
        <v>25.968511666666668</v>
      </c>
      <c r="G55" s="40">
        <v>0</v>
      </c>
      <c r="H55" s="40">
        <v>0</v>
      </c>
      <c r="I55" s="40">
        <v>5.74</v>
      </c>
      <c r="J55" s="40">
        <v>0</v>
      </c>
      <c r="K55" s="40">
        <v>0</v>
      </c>
      <c r="L55" s="40">
        <v>0</v>
      </c>
      <c r="M55" s="40">
        <v>23.66074184</v>
      </c>
      <c r="N55" s="40">
        <v>0</v>
      </c>
      <c r="O55" s="40">
        <v>0</v>
      </c>
      <c r="P55" s="40">
        <v>5.74</v>
      </c>
      <c r="Q55" s="40">
        <v>0</v>
      </c>
      <c r="R55" s="40">
        <v>0</v>
      </c>
      <c r="S55" s="31">
        <f t="shared" si="2"/>
        <v>0</v>
      </c>
      <c r="T55" s="32" t="str">
        <f t="shared" si="3"/>
        <v>-</v>
      </c>
      <c r="U55" s="31">
        <f t="shared" si="4"/>
        <v>-2.307769826666668</v>
      </c>
      <c r="V55" s="32">
        <f t="shared" si="5"/>
        <v>-8.8868005078201487E-2</v>
      </c>
      <c r="W55" s="40" t="s">
        <v>31</v>
      </c>
      <c r="X55" s="23"/>
    </row>
    <row r="56" spans="1:24" ht="126" x14ac:dyDescent="0.25">
      <c r="A56" s="36" t="s">
        <v>83</v>
      </c>
      <c r="B56" s="33" t="s">
        <v>95</v>
      </c>
      <c r="C56" s="36" t="s">
        <v>96</v>
      </c>
      <c r="D56" s="40">
        <v>3.6719841666666664</v>
      </c>
      <c r="E56" s="40">
        <v>0</v>
      </c>
      <c r="F56" s="40">
        <v>3.6719841666666664</v>
      </c>
      <c r="G56" s="40">
        <v>0</v>
      </c>
      <c r="H56" s="40">
        <v>0</v>
      </c>
      <c r="I56" s="40">
        <v>0.46</v>
      </c>
      <c r="J56" s="40">
        <v>0</v>
      </c>
      <c r="K56" s="40">
        <v>0</v>
      </c>
      <c r="L56" s="40">
        <v>0</v>
      </c>
      <c r="M56" s="40">
        <v>3.3515067999999997</v>
      </c>
      <c r="N56" s="40">
        <v>0</v>
      </c>
      <c r="O56" s="40">
        <v>0</v>
      </c>
      <c r="P56" s="40">
        <v>0.46</v>
      </c>
      <c r="Q56" s="40">
        <v>0</v>
      </c>
      <c r="R56" s="40">
        <v>0</v>
      </c>
      <c r="S56" s="31">
        <f t="shared" si="2"/>
        <v>0</v>
      </c>
      <c r="T56" s="32" t="str">
        <f t="shared" si="3"/>
        <v>-</v>
      </c>
      <c r="U56" s="31">
        <f t="shared" si="4"/>
        <v>-0.32047736666666671</v>
      </c>
      <c r="V56" s="32">
        <f t="shared" si="5"/>
        <v>-8.7276347642203447E-2</v>
      </c>
      <c r="W56" s="40" t="s">
        <v>31</v>
      </c>
      <c r="X56" s="23"/>
    </row>
    <row r="57" spans="1:24" ht="141.75" x14ac:dyDescent="0.25">
      <c r="A57" s="36" t="s">
        <v>83</v>
      </c>
      <c r="B57" s="33" t="s">
        <v>97</v>
      </c>
      <c r="C57" s="36" t="s">
        <v>98</v>
      </c>
      <c r="D57" s="40">
        <v>54.681218333333334</v>
      </c>
      <c r="E57" s="40">
        <v>0</v>
      </c>
      <c r="F57" s="40">
        <v>54.681218333333334</v>
      </c>
      <c r="G57" s="40">
        <v>0</v>
      </c>
      <c r="H57" s="40">
        <v>0</v>
      </c>
      <c r="I57" s="40">
        <v>13.395</v>
      </c>
      <c r="J57" s="40">
        <v>0</v>
      </c>
      <c r="K57" s="40">
        <v>0</v>
      </c>
      <c r="L57" s="40">
        <v>0</v>
      </c>
      <c r="M57" s="40">
        <v>48.39733202</v>
      </c>
      <c r="N57" s="40">
        <v>0</v>
      </c>
      <c r="O57" s="40">
        <v>0</v>
      </c>
      <c r="P57" s="40">
        <v>13.047000000000001</v>
      </c>
      <c r="Q57" s="40">
        <v>0</v>
      </c>
      <c r="R57" s="40">
        <v>0</v>
      </c>
      <c r="S57" s="31">
        <f t="shared" si="2"/>
        <v>0</v>
      </c>
      <c r="T57" s="32" t="str">
        <f t="shared" si="3"/>
        <v>-</v>
      </c>
      <c r="U57" s="31">
        <f t="shared" si="4"/>
        <v>-6.2838863133333334</v>
      </c>
      <c r="V57" s="32">
        <f t="shared" si="5"/>
        <v>-0.11491854982138748</v>
      </c>
      <c r="W57" s="41" t="s">
        <v>362</v>
      </c>
      <c r="X57" s="23"/>
    </row>
    <row r="58" spans="1:24" ht="110.25" x14ac:dyDescent="0.25">
      <c r="A58" s="36" t="s">
        <v>83</v>
      </c>
      <c r="B58" s="33" t="s">
        <v>99</v>
      </c>
      <c r="C58" s="36" t="s">
        <v>100</v>
      </c>
      <c r="D58" s="40">
        <v>198.41859333333332</v>
      </c>
      <c r="E58" s="40">
        <v>0</v>
      </c>
      <c r="F58" s="40">
        <v>198.41859333333335</v>
      </c>
      <c r="G58" s="40">
        <v>12.6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173.476393</v>
      </c>
      <c r="N58" s="40">
        <v>12.6</v>
      </c>
      <c r="O58" s="40">
        <v>0</v>
      </c>
      <c r="P58" s="40">
        <v>0</v>
      </c>
      <c r="Q58" s="40">
        <v>0</v>
      </c>
      <c r="R58" s="40">
        <v>0</v>
      </c>
      <c r="S58" s="31">
        <f t="shared" si="2"/>
        <v>0</v>
      </c>
      <c r="T58" s="32" t="str">
        <f t="shared" si="3"/>
        <v>-</v>
      </c>
      <c r="U58" s="31">
        <f t="shared" si="4"/>
        <v>-24.942200333333346</v>
      </c>
      <c r="V58" s="32">
        <f t="shared" si="5"/>
        <v>-0.12570495493550693</v>
      </c>
      <c r="W58" s="41" t="s">
        <v>362</v>
      </c>
      <c r="X58" s="23"/>
    </row>
    <row r="59" spans="1:24" ht="31.5" x14ac:dyDescent="0.25">
      <c r="A59" s="36" t="s">
        <v>101</v>
      </c>
      <c r="B59" s="33" t="s">
        <v>102</v>
      </c>
      <c r="C59" s="36" t="s">
        <v>30</v>
      </c>
      <c r="D59" s="40">
        <f>D60+D61</f>
        <v>0</v>
      </c>
      <c r="E59" s="40">
        <f t="shared" ref="E59:R59" si="21">E60+E61</f>
        <v>0</v>
      </c>
      <c r="F59" s="40">
        <f t="shared" si="21"/>
        <v>0</v>
      </c>
      <c r="G59" s="40">
        <f t="shared" si="21"/>
        <v>0</v>
      </c>
      <c r="H59" s="40">
        <f t="shared" si="21"/>
        <v>0</v>
      </c>
      <c r="I59" s="40">
        <f t="shared" si="21"/>
        <v>0</v>
      </c>
      <c r="J59" s="40">
        <f t="shared" si="21"/>
        <v>0</v>
      </c>
      <c r="K59" s="40">
        <f t="shared" si="21"/>
        <v>0</v>
      </c>
      <c r="L59" s="40">
        <f t="shared" si="21"/>
        <v>0</v>
      </c>
      <c r="M59" s="40">
        <f t="shared" si="21"/>
        <v>0</v>
      </c>
      <c r="N59" s="40">
        <f t="shared" si="21"/>
        <v>0</v>
      </c>
      <c r="O59" s="40">
        <f t="shared" si="21"/>
        <v>0</v>
      </c>
      <c r="P59" s="40">
        <f t="shared" si="21"/>
        <v>0</v>
      </c>
      <c r="Q59" s="40">
        <f t="shared" si="21"/>
        <v>0</v>
      </c>
      <c r="R59" s="40">
        <f t="shared" si="21"/>
        <v>0</v>
      </c>
      <c r="S59" s="31">
        <f t="shared" si="2"/>
        <v>0</v>
      </c>
      <c r="T59" s="32" t="str">
        <f t="shared" si="3"/>
        <v>-</v>
      </c>
      <c r="U59" s="31">
        <f t="shared" si="4"/>
        <v>0</v>
      </c>
      <c r="V59" s="32" t="str">
        <f t="shared" si="5"/>
        <v>-</v>
      </c>
      <c r="W59" s="28" t="s">
        <v>31</v>
      </c>
      <c r="X59" s="23"/>
    </row>
    <row r="60" spans="1:24" ht="63" x14ac:dyDescent="0.25">
      <c r="A60" s="36" t="s">
        <v>103</v>
      </c>
      <c r="B60" s="33" t="s">
        <v>104</v>
      </c>
      <c r="C60" s="36" t="s">
        <v>30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31">
        <f t="shared" si="2"/>
        <v>0</v>
      </c>
      <c r="T60" s="32" t="str">
        <f t="shared" si="3"/>
        <v>-</v>
      </c>
      <c r="U60" s="31">
        <f t="shared" si="4"/>
        <v>0</v>
      </c>
      <c r="V60" s="32" t="str">
        <f t="shared" si="5"/>
        <v>-</v>
      </c>
      <c r="W60" s="28" t="s">
        <v>31</v>
      </c>
      <c r="X60" s="23"/>
    </row>
    <row r="61" spans="1:24" ht="47.25" x14ac:dyDescent="0.25">
      <c r="A61" s="36" t="s">
        <v>105</v>
      </c>
      <c r="B61" s="33" t="s">
        <v>106</v>
      </c>
      <c r="C61" s="36" t="s">
        <v>30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31">
        <f t="shared" si="2"/>
        <v>0</v>
      </c>
      <c r="T61" s="32" t="str">
        <f t="shared" si="3"/>
        <v>-</v>
      </c>
      <c r="U61" s="31">
        <f t="shared" si="4"/>
        <v>0</v>
      </c>
      <c r="V61" s="32" t="str">
        <f t="shared" si="5"/>
        <v>-</v>
      </c>
      <c r="W61" s="28" t="s">
        <v>31</v>
      </c>
      <c r="X61" s="23"/>
    </row>
    <row r="62" spans="1:24" ht="47.25" x14ac:dyDescent="0.25">
      <c r="A62" s="36" t="s">
        <v>107</v>
      </c>
      <c r="B62" s="33" t="s">
        <v>108</v>
      </c>
      <c r="C62" s="36" t="s">
        <v>30</v>
      </c>
      <c r="D62" s="40">
        <f t="shared" ref="D62:R62" si="22">D63+D69</f>
        <v>37.58776082</v>
      </c>
      <c r="E62" s="40">
        <f t="shared" si="22"/>
        <v>0</v>
      </c>
      <c r="F62" s="40">
        <f t="shared" si="22"/>
        <v>37.58776082</v>
      </c>
      <c r="G62" s="40">
        <f t="shared" si="22"/>
        <v>0</v>
      </c>
      <c r="H62" s="40">
        <f t="shared" si="22"/>
        <v>0</v>
      </c>
      <c r="I62" s="40">
        <f t="shared" si="22"/>
        <v>9.08</v>
      </c>
      <c r="J62" s="40">
        <f t="shared" si="22"/>
        <v>0</v>
      </c>
      <c r="K62" s="40">
        <f t="shared" si="22"/>
        <v>2</v>
      </c>
      <c r="L62" s="40">
        <f t="shared" si="22"/>
        <v>0</v>
      </c>
      <c r="M62" s="40">
        <f t="shared" si="22"/>
        <v>37.552644790000002</v>
      </c>
      <c r="N62" s="40">
        <f t="shared" si="22"/>
        <v>0</v>
      </c>
      <c r="O62" s="40">
        <f t="shared" si="22"/>
        <v>0</v>
      </c>
      <c r="P62" s="40">
        <f t="shared" si="22"/>
        <v>7.37</v>
      </c>
      <c r="Q62" s="40">
        <f t="shared" si="22"/>
        <v>0</v>
      </c>
      <c r="R62" s="40">
        <f t="shared" si="22"/>
        <v>2</v>
      </c>
      <c r="S62" s="31">
        <f t="shared" si="2"/>
        <v>0</v>
      </c>
      <c r="T62" s="32" t="str">
        <f t="shared" si="3"/>
        <v>-</v>
      </c>
      <c r="U62" s="31">
        <f t="shared" si="4"/>
        <v>-3.5116029999997522E-2</v>
      </c>
      <c r="V62" s="32">
        <f t="shared" si="5"/>
        <v>-9.3424107299609879E-4</v>
      </c>
      <c r="W62" s="28" t="s">
        <v>31</v>
      </c>
      <c r="X62" s="23"/>
    </row>
    <row r="63" spans="1:24" x14ac:dyDescent="0.25">
      <c r="A63" s="36" t="s">
        <v>109</v>
      </c>
      <c r="B63" s="33" t="s">
        <v>110</v>
      </c>
      <c r="C63" s="36" t="s">
        <v>30</v>
      </c>
      <c r="D63" s="40">
        <f t="shared" ref="D63:R63" si="23">D64+D66+D67</f>
        <v>25.926388619999997</v>
      </c>
      <c r="E63" s="40">
        <f t="shared" si="23"/>
        <v>0</v>
      </c>
      <c r="F63" s="40">
        <f t="shared" si="23"/>
        <v>25.926388619999997</v>
      </c>
      <c r="G63" s="40">
        <f t="shared" si="23"/>
        <v>0</v>
      </c>
      <c r="H63" s="40">
        <f t="shared" si="23"/>
        <v>0</v>
      </c>
      <c r="I63" s="40">
        <f t="shared" si="23"/>
        <v>5.48</v>
      </c>
      <c r="J63" s="40">
        <f t="shared" si="23"/>
        <v>0</v>
      </c>
      <c r="K63" s="40">
        <f t="shared" si="23"/>
        <v>2</v>
      </c>
      <c r="L63" s="40">
        <f t="shared" si="23"/>
        <v>0</v>
      </c>
      <c r="M63" s="40">
        <f t="shared" si="23"/>
        <v>25.90033309</v>
      </c>
      <c r="N63" s="40">
        <f t="shared" si="23"/>
        <v>0</v>
      </c>
      <c r="O63" s="40">
        <f t="shared" si="23"/>
        <v>0</v>
      </c>
      <c r="P63" s="40">
        <f t="shared" si="23"/>
        <v>4.42</v>
      </c>
      <c r="Q63" s="40">
        <f t="shared" si="23"/>
        <v>0</v>
      </c>
      <c r="R63" s="40">
        <f t="shared" si="23"/>
        <v>2</v>
      </c>
      <c r="S63" s="31">
        <f t="shared" si="2"/>
        <v>0</v>
      </c>
      <c r="T63" s="32" t="str">
        <f t="shared" si="3"/>
        <v>-</v>
      </c>
      <c r="U63" s="31">
        <f t="shared" si="4"/>
        <v>-2.6055529999997162E-2</v>
      </c>
      <c r="V63" s="32">
        <f t="shared" si="5"/>
        <v>-1.0049810786180047E-3</v>
      </c>
      <c r="W63" s="28" t="s">
        <v>31</v>
      </c>
      <c r="X63" s="23"/>
    </row>
    <row r="64" spans="1:24" ht="94.5" x14ac:dyDescent="0.25">
      <c r="A64" s="36" t="s">
        <v>109</v>
      </c>
      <c r="B64" s="33" t="s">
        <v>111</v>
      </c>
      <c r="C64" s="36" t="s">
        <v>30</v>
      </c>
      <c r="D64" s="42">
        <f>SUM(D65)</f>
        <v>15.050113079999999</v>
      </c>
      <c r="E64" s="42">
        <f t="shared" ref="E64:R64" si="24">SUM(E65)</f>
        <v>0</v>
      </c>
      <c r="F64" s="42">
        <f t="shared" si="24"/>
        <v>15.050113079999999</v>
      </c>
      <c r="G64" s="42">
        <f t="shared" si="24"/>
        <v>0</v>
      </c>
      <c r="H64" s="42">
        <f t="shared" si="24"/>
        <v>0</v>
      </c>
      <c r="I64" s="42">
        <f t="shared" si="24"/>
        <v>5.48</v>
      </c>
      <c r="J64" s="42">
        <f t="shared" si="24"/>
        <v>0</v>
      </c>
      <c r="K64" s="42">
        <f t="shared" si="24"/>
        <v>0</v>
      </c>
      <c r="L64" s="42">
        <f t="shared" si="24"/>
        <v>0</v>
      </c>
      <c r="M64" s="42">
        <f t="shared" si="24"/>
        <v>15.050113080000001</v>
      </c>
      <c r="N64" s="42">
        <f t="shared" si="24"/>
        <v>0</v>
      </c>
      <c r="O64" s="42">
        <f t="shared" si="24"/>
        <v>0</v>
      </c>
      <c r="P64" s="42">
        <f t="shared" si="24"/>
        <v>4.42</v>
      </c>
      <c r="Q64" s="42">
        <f t="shared" si="24"/>
        <v>0</v>
      </c>
      <c r="R64" s="42">
        <f t="shared" si="24"/>
        <v>0</v>
      </c>
      <c r="S64" s="31">
        <f t="shared" si="2"/>
        <v>0</v>
      </c>
      <c r="T64" s="32" t="str">
        <f t="shared" si="3"/>
        <v>-</v>
      </c>
      <c r="U64" s="31">
        <f t="shared" si="4"/>
        <v>1.7763568394002505E-15</v>
      </c>
      <c r="V64" s="32">
        <f t="shared" si="5"/>
        <v>1.180294679487053E-16</v>
      </c>
      <c r="W64" s="28" t="s">
        <v>31</v>
      </c>
      <c r="X64" s="23"/>
    </row>
    <row r="65" spans="1:24" ht="173.25" x14ac:dyDescent="0.25">
      <c r="A65" s="36" t="s">
        <v>109</v>
      </c>
      <c r="B65" s="33" t="s">
        <v>112</v>
      </c>
      <c r="C65" s="36" t="s">
        <v>113</v>
      </c>
      <c r="D65" s="40">
        <v>15.050113079999999</v>
      </c>
      <c r="E65" s="40">
        <v>0</v>
      </c>
      <c r="F65" s="40">
        <v>15.050113079999999</v>
      </c>
      <c r="G65" s="40">
        <v>0</v>
      </c>
      <c r="H65" s="40">
        <v>0</v>
      </c>
      <c r="I65" s="40">
        <v>5.48</v>
      </c>
      <c r="J65" s="40">
        <v>0</v>
      </c>
      <c r="K65" s="40">
        <v>0</v>
      </c>
      <c r="L65" s="40">
        <v>0</v>
      </c>
      <c r="M65" s="40">
        <v>15.050113080000001</v>
      </c>
      <c r="N65" s="40">
        <v>0</v>
      </c>
      <c r="O65" s="40">
        <v>0</v>
      </c>
      <c r="P65" s="40">
        <v>4.42</v>
      </c>
      <c r="Q65" s="40">
        <v>0</v>
      </c>
      <c r="R65" s="40">
        <v>0</v>
      </c>
      <c r="S65" s="31">
        <f t="shared" si="2"/>
        <v>0</v>
      </c>
      <c r="T65" s="32" t="str">
        <f t="shared" si="3"/>
        <v>-</v>
      </c>
      <c r="U65" s="31">
        <f t="shared" si="4"/>
        <v>1.7763568394002505E-15</v>
      </c>
      <c r="V65" s="32">
        <f t="shared" si="5"/>
        <v>1.180294679487053E-16</v>
      </c>
      <c r="W65" s="40" t="s">
        <v>31</v>
      </c>
      <c r="X65" s="23"/>
    </row>
    <row r="66" spans="1:24" ht="94.5" x14ac:dyDescent="0.25">
      <c r="A66" s="36" t="s">
        <v>109</v>
      </c>
      <c r="B66" s="33" t="s">
        <v>114</v>
      </c>
      <c r="C66" s="36" t="s">
        <v>30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1">
        <f t="shared" si="2"/>
        <v>0</v>
      </c>
      <c r="T66" s="32" t="str">
        <f t="shared" si="3"/>
        <v>-</v>
      </c>
      <c r="U66" s="31">
        <f t="shared" si="4"/>
        <v>0</v>
      </c>
      <c r="V66" s="32" t="str">
        <f t="shared" si="5"/>
        <v>-</v>
      </c>
      <c r="W66" s="28" t="s">
        <v>31</v>
      </c>
      <c r="X66" s="23"/>
    </row>
    <row r="67" spans="1:24" ht="94.5" x14ac:dyDescent="0.25">
      <c r="A67" s="36" t="s">
        <v>109</v>
      </c>
      <c r="B67" s="33" t="s">
        <v>115</v>
      </c>
      <c r="C67" s="36" t="s">
        <v>30</v>
      </c>
      <c r="D67" s="42">
        <f>SUM(D68)</f>
        <v>10.87627554</v>
      </c>
      <c r="E67" s="42">
        <f t="shared" ref="E67:R67" si="25">SUM(E68)</f>
        <v>0</v>
      </c>
      <c r="F67" s="42">
        <f t="shared" si="25"/>
        <v>10.87627554</v>
      </c>
      <c r="G67" s="42">
        <f t="shared" si="25"/>
        <v>0</v>
      </c>
      <c r="H67" s="42">
        <f t="shared" si="25"/>
        <v>0</v>
      </c>
      <c r="I67" s="42">
        <f t="shared" si="25"/>
        <v>0</v>
      </c>
      <c r="J67" s="42">
        <f t="shared" si="25"/>
        <v>0</v>
      </c>
      <c r="K67" s="42">
        <f t="shared" si="25"/>
        <v>2</v>
      </c>
      <c r="L67" s="42">
        <f t="shared" si="25"/>
        <v>0</v>
      </c>
      <c r="M67" s="42">
        <f t="shared" si="25"/>
        <v>10.850220009999999</v>
      </c>
      <c r="N67" s="42">
        <f t="shared" si="25"/>
        <v>0</v>
      </c>
      <c r="O67" s="42">
        <f t="shared" si="25"/>
        <v>0</v>
      </c>
      <c r="P67" s="42">
        <f t="shared" si="25"/>
        <v>0</v>
      </c>
      <c r="Q67" s="42">
        <f t="shared" si="25"/>
        <v>0</v>
      </c>
      <c r="R67" s="42">
        <f t="shared" si="25"/>
        <v>2</v>
      </c>
      <c r="S67" s="31">
        <f t="shared" si="2"/>
        <v>0</v>
      </c>
      <c r="T67" s="32" t="str">
        <f>IF($E67="нд","нд",IF((E67)&gt;0,S67/(E67),"-"))</f>
        <v>-</v>
      </c>
      <c r="U67" s="31">
        <f>IF($F67="нд","нд",$M67-$F67)</f>
        <v>-2.6055530000000715E-2</v>
      </c>
      <c r="V67" s="32">
        <f>IF($F67="нд","нд",IF((F67)&gt;0,U67/(F67),"-"))</f>
        <v>-2.3956298186980939E-3</v>
      </c>
      <c r="W67" s="28" t="s">
        <v>31</v>
      </c>
      <c r="X67" s="23"/>
    </row>
    <row r="68" spans="1:24" ht="141.75" x14ac:dyDescent="0.25">
      <c r="A68" s="36" t="s">
        <v>109</v>
      </c>
      <c r="B68" s="33" t="s">
        <v>116</v>
      </c>
      <c r="C68" s="36" t="s">
        <v>117</v>
      </c>
      <c r="D68" s="40">
        <v>10.87627554</v>
      </c>
      <c r="E68" s="40">
        <v>0</v>
      </c>
      <c r="F68" s="40">
        <v>10.87627554</v>
      </c>
      <c r="G68" s="40">
        <v>0</v>
      </c>
      <c r="H68" s="40">
        <v>0</v>
      </c>
      <c r="I68" s="40">
        <v>0</v>
      </c>
      <c r="J68" s="40">
        <v>0</v>
      </c>
      <c r="K68" s="40">
        <v>2</v>
      </c>
      <c r="L68" s="40">
        <v>0</v>
      </c>
      <c r="M68" s="40">
        <v>10.850220009999999</v>
      </c>
      <c r="N68" s="40">
        <v>0</v>
      </c>
      <c r="O68" s="40">
        <v>0</v>
      </c>
      <c r="P68" s="40">
        <v>0</v>
      </c>
      <c r="Q68" s="40">
        <v>0</v>
      </c>
      <c r="R68" s="40">
        <v>2</v>
      </c>
      <c r="S68" s="31">
        <f t="shared" si="2"/>
        <v>0</v>
      </c>
      <c r="T68" s="32" t="str">
        <f t="shared" ref="T68" si="26">IF($E68="нд","нд",IF((E68)&gt;0,S68/(E68),"-"))</f>
        <v>-</v>
      </c>
      <c r="U68" s="31">
        <f t="shared" si="4"/>
        <v>-2.6055530000000715E-2</v>
      </c>
      <c r="V68" s="32">
        <f t="shared" ref="V68" si="27">IF($F68="нд","нд",IF((F68)&gt;0,U68/(F68),"-"))</f>
        <v>-2.3956298186980939E-3</v>
      </c>
      <c r="W68" s="40" t="s">
        <v>31</v>
      </c>
      <c r="X68" s="23"/>
    </row>
    <row r="69" spans="1:24" x14ac:dyDescent="0.25">
      <c r="A69" s="36" t="s">
        <v>118</v>
      </c>
      <c r="B69" s="33" t="s">
        <v>119</v>
      </c>
      <c r="C69" s="36" t="s">
        <v>30</v>
      </c>
      <c r="D69" s="37">
        <f>D70+D73+D74</f>
        <v>11.661372200000001</v>
      </c>
      <c r="E69" s="37">
        <f t="shared" ref="E69:R69" si="28">E70+E73+E74</f>
        <v>0</v>
      </c>
      <c r="F69" s="37">
        <f t="shared" si="28"/>
        <v>11.661372200000001</v>
      </c>
      <c r="G69" s="37">
        <f t="shared" si="28"/>
        <v>0</v>
      </c>
      <c r="H69" s="37">
        <f t="shared" si="28"/>
        <v>0</v>
      </c>
      <c r="I69" s="37">
        <f t="shared" si="28"/>
        <v>3.6</v>
      </c>
      <c r="J69" s="37">
        <f t="shared" si="28"/>
        <v>0</v>
      </c>
      <c r="K69" s="37">
        <f t="shared" si="28"/>
        <v>0</v>
      </c>
      <c r="L69" s="37">
        <f t="shared" si="28"/>
        <v>0</v>
      </c>
      <c r="M69" s="37">
        <f t="shared" si="28"/>
        <v>11.652311699999998</v>
      </c>
      <c r="N69" s="37">
        <f t="shared" si="28"/>
        <v>0</v>
      </c>
      <c r="O69" s="37">
        <f t="shared" si="28"/>
        <v>0</v>
      </c>
      <c r="P69" s="37">
        <f t="shared" si="28"/>
        <v>2.95</v>
      </c>
      <c r="Q69" s="37">
        <f t="shared" si="28"/>
        <v>0</v>
      </c>
      <c r="R69" s="37">
        <f t="shared" si="28"/>
        <v>0</v>
      </c>
      <c r="S69" s="31">
        <f t="shared" si="2"/>
        <v>0</v>
      </c>
      <c r="T69" s="32" t="str">
        <f t="shared" si="3"/>
        <v>-</v>
      </c>
      <c r="U69" s="31">
        <f t="shared" si="4"/>
        <v>-9.0605000000021363E-3</v>
      </c>
      <c r="V69" s="32">
        <f t="shared" si="5"/>
        <v>-7.7696688216521688E-4</v>
      </c>
      <c r="W69" s="28" t="s">
        <v>31</v>
      </c>
      <c r="X69" s="23"/>
    </row>
    <row r="70" spans="1:24" ht="94.5" x14ac:dyDescent="0.25">
      <c r="A70" s="36" t="s">
        <v>118</v>
      </c>
      <c r="B70" s="33" t="s">
        <v>111</v>
      </c>
      <c r="C70" s="36" t="s">
        <v>30</v>
      </c>
      <c r="D70" s="42">
        <f>SUM(D71:D72)</f>
        <v>11.661372200000001</v>
      </c>
      <c r="E70" s="42">
        <f t="shared" ref="E70:R70" si="29">SUM(E71:E72)</f>
        <v>0</v>
      </c>
      <c r="F70" s="42">
        <f t="shared" si="29"/>
        <v>11.661372200000001</v>
      </c>
      <c r="G70" s="42">
        <f t="shared" si="29"/>
        <v>0</v>
      </c>
      <c r="H70" s="42">
        <f t="shared" si="29"/>
        <v>0</v>
      </c>
      <c r="I70" s="42">
        <f t="shared" si="29"/>
        <v>3.6</v>
      </c>
      <c r="J70" s="42">
        <f t="shared" si="29"/>
        <v>0</v>
      </c>
      <c r="K70" s="42">
        <f t="shared" si="29"/>
        <v>0</v>
      </c>
      <c r="L70" s="42">
        <f t="shared" si="29"/>
        <v>0</v>
      </c>
      <c r="M70" s="42">
        <f t="shared" si="29"/>
        <v>11.652311699999998</v>
      </c>
      <c r="N70" s="42">
        <f t="shared" si="29"/>
        <v>0</v>
      </c>
      <c r="O70" s="42">
        <f t="shared" si="29"/>
        <v>0</v>
      </c>
      <c r="P70" s="42">
        <f t="shared" si="29"/>
        <v>2.95</v>
      </c>
      <c r="Q70" s="42">
        <f t="shared" si="29"/>
        <v>0</v>
      </c>
      <c r="R70" s="42">
        <f t="shared" si="29"/>
        <v>0</v>
      </c>
      <c r="S70" s="31">
        <f t="shared" si="2"/>
        <v>0</v>
      </c>
      <c r="T70" s="32" t="str">
        <f t="shared" si="3"/>
        <v>-</v>
      </c>
      <c r="U70" s="31">
        <f t="shared" si="4"/>
        <v>-9.0605000000021363E-3</v>
      </c>
      <c r="V70" s="32">
        <f t="shared" si="5"/>
        <v>-7.7696688216521688E-4</v>
      </c>
      <c r="W70" s="28" t="s">
        <v>31</v>
      </c>
      <c r="X70" s="23"/>
    </row>
    <row r="71" spans="1:24" ht="184.5" customHeight="1" x14ac:dyDescent="0.25">
      <c r="A71" s="36" t="s">
        <v>118</v>
      </c>
      <c r="B71" s="33" t="s">
        <v>120</v>
      </c>
      <c r="C71" s="36" t="s">
        <v>121</v>
      </c>
      <c r="D71" s="40">
        <v>11.661372200000001</v>
      </c>
      <c r="E71" s="40">
        <v>0</v>
      </c>
      <c r="F71" s="40">
        <v>11.661372200000001</v>
      </c>
      <c r="G71" s="40">
        <v>0</v>
      </c>
      <c r="H71" s="40">
        <v>0</v>
      </c>
      <c r="I71" s="40">
        <v>3.6</v>
      </c>
      <c r="J71" s="40">
        <v>0</v>
      </c>
      <c r="K71" s="40">
        <v>0</v>
      </c>
      <c r="L71" s="40">
        <v>0</v>
      </c>
      <c r="M71" s="40">
        <v>11.652311699999998</v>
      </c>
      <c r="N71" s="40">
        <v>0</v>
      </c>
      <c r="O71" s="40">
        <v>0</v>
      </c>
      <c r="P71" s="40">
        <v>2.95</v>
      </c>
      <c r="Q71" s="40">
        <v>0</v>
      </c>
      <c r="R71" s="40">
        <v>0</v>
      </c>
      <c r="S71" s="31">
        <f t="shared" si="2"/>
        <v>0</v>
      </c>
      <c r="T71" s="32" t="str">
        <f t="shared" si="3"/>
        <v>-</v>
      </c>
      <c r="U71" s="31">
        <f t="shared" si="4"/>
        <v>-9.0605000000021363E-3</v>
      </c>
      <c r="V71" s="32">
        <f t="shared" si="5"/>
        <v>-7.7696688216521688E-4</v>
      </c>
      <c r="W71" s="40" t="s">
        <v>31</v>
      </c>
      <c r="X71" s="23"/>
    </row>
    <row r="72" spans="1:24" ht="126" x14ac:dyDescent="0.25">
      <c r="A72" s="36" t="s">
        <v>118</v>
      </c>
      <c r="B72" s="33" t="s">
        <v>122</v>
      </c>
      <c r="C72" s="36" t="s">
        <v>123</v>
      </c>
      <c r="D72" s="40" t="s">
        <v>31</v>
      </c>
      <c r="E72" s="40" t="s">
        <v>31</v>
      </c>
      <c r="F72" s="40" t="s">
        <v>31</v>
      </c>
      <c r="G72" s="40" t="s">
        <v>31</v>
      </c>
      <c r="H72" s="40" t="s">
        <v>31</v>
      </c>
      <c r="I72" s="40" t="s">
        <v>31</v>
      </c>
      <c r="J72" s="40" t="s">
        <v>31</v>
      </c>
      <c r="K72" s="40" t="s">
        <v>31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31" t="str">
        <f t="shared" si="2"/>
        <v>нд</v>
      </c>
      <c r="T72" s="32" t="str">
        <f t="shared" si="3"/>
        <v>нд</v>
      </c>
      <c r="U72" s="31" t="str">
        <f t="shared" si="4"/>
        <v>нд</v>
      </c>
      <c r="V72" s="32" t="str">
        <f t="shared" si="5"/>
        <v>нд</v>
      </c>
      <c r="W72" s="40" t="s">
        <v>31</v>
      </c>
      <c r="X72" s="23"/>
    </row>
    <row r="73" spans="1:24" ht="94.5" x14ac:dyDescent="0.25">
      <c r="A73" s="36" t="s">
        <v>118</v>
      </c>
      <c r="B73" s="33" t="s">
        <v>114</v>
      </c>
      <c r="C73" s="36" t="s">
        <v>30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1">
        <f t="shared" si="2"/>
        <v>0</v>
      </c>
      <c r="T73" s="32" t="str">
        <f t="shared" si="3"/>
        <v>-</v>
      </c>
      <c r="U73" s="31">
        <f t="shared" si="4"/>
        <v>0</v>
      </c>
      <c r="V73" s="32" t="str">
        <f t="shared" si="5"/>
        <v>-</v>
      </c>
      <c r="W73" s="28" t="s">
        <v>31</v>
      </c>
      <c r="X73" s="23"/>
    </row>
    <row r="74" spans="1:24" ht="94.5" x14ac:dyDescent="0.25">
      <c r="A74" s="36" t="s">
        <v>118</v>
      </c>
      <c r="B74" s="33" t="s">
        <v>115</v>
      </c>
      <c r="C74" s="36" t="s">
        <v>30</v>
      </c>
      <c r="D74" s="42">
        <f>SUM(D75)</f>
        <v>0</v>
      </c>
      <c r="E74" s="42">
        <f t="shared" ref="E74:R74" si="30">SUM(E75)</f>
        <v>0</v>
      </c>
      <c r="F74" s="42">
        <f t="shared" si="30"/>
        <v>0</v>
      </c>
      <c r="G74" s="42">
        <f t="shared" si="30"/>
        <v>0</v>
      </c>
      <c r="H74" s="42">
        <f t="shared" si="30"/>
        <v>0</v>
      </c>
      <c r="I74" s="42">
        <f t="shared" si="30"/>
        <v>0</v>
      </c>
      <c r="J74" s="42">
        <f t="shared" si="30"/>
        <v>0</v>
      </c>
      <c r="K74" s="42">
        <f t="shared" si="30"/>
        <v>0</v>
      </c>
      <c r="L74" s="42">
        <f t="shared" si="30"/>
        <v>0</v>
      </c>
      <c r="M74" s="42">
        <f t="shared" si="30"/>
        <v>0</v>
      </c>
      <c r="N74" s="42">
        <f t="shared" si="30"/>
        <v>0</v>
      </c>
      <c r="O74" s="42">
        <f t="shared" si="30"/>
        <v>0</v>
      </c>
      <c r="P74" s="42">
        <f t="shared" si="30"/>
        <v>0</v>
      </c>
      <c r="Q74" s="42">
        <f t="shared" si="30"/>
        <v>0</v>
      </c>
      <c r="R74" s="42">
        <f t="shared" si="30"/>
        <v>0</v>
      </c>
      <c r="S74" s="31">
        <f t="shared" si="2"/>
        <v>0</v>
      </c>
      <c r="T74" s="32" t="str">
        <f t="shared" si="3"/>
        <v>-</v>
      </c>
      <c r="U74" s="31">
        <f t="shared" si="4"/>
        <v>0</v>
      </c>
      <c r="V74" s="32" t="str">
        <f t="shared" si="5"/>
        <v>-</v>
      </c>
      <c r="W74" s="28" t="s">
        <v>31</v>
      </c>
      <c r="X74" s="23"/>
    </row>
    <row r="75" spans="1:24" ht="126" x14ac:dyDescent="0.25">
      <c r="A75" s="36" t="s">
        <v>118</v>
      </c>
      <c r="B75" s="33" t="s">
        <v>124</v>
      </c>
      <c r="C75" s="36" t="s">
        <v>125</v>
      </c>
      <c r="D75" s="40" t="s">
        <v>31</v>
      </c>
      <c r="E75" s="40" t="s">
        <v>31</v>
      </c>
      <c r="F75" s="40" t="s">
        <v>31</v>
      </c>
      <c r="G75" s="40" t="s">
        <v>31</v>
      </c>
      <c r="H75" s="40" t="s">
        <v>31</v>
      </c>
      <c r="I75" s="40" t="s">
        <v>31</v>
      </c>
      <c r="J75" s="40" t="s">
        <v>31</v>
      </c>
      <c r="K75" s="40" t="s">
        <v>31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31" t="str">
        <f t="shared" si="2"/>
        <v>нд</v>
      </c>
      <c r="T75" s="32" t="str">
        <f t="shared" si="3"/>
        <v>нд</v>
      </c>
      <c r="U75" s="31" t="str">
        <f t="shared" si="4"/>
        <v>нд</v>
      </c>
      <c r="V75" s="32" t="str">
        <f t="shared" si="5"/>
        <v>нд</v>
      </c>
      <c r="W75" s="40" t="s">
        <v>31</v>
      </c>
      <c r="X75" s="23"/>
    </row>
    <row r="76" spans="1:24" ht="78.75" x14ac:dyDescent="0.25">
      <c r="A76" s="36" t="s">
        <v>126</v>
      </c>
      <c r="B76" s="33" t="s">
        <v>127</v>
      </c>
      <c r="C76" s="36" t="s">
        <v>30</v>
      </c>
      <c r="D76" s="40">
        <f>D77+D78</f>
        <v>1333.8503457832435</v>
      </c>
      <c r="E76" s="40">
        <f t="shared" ref="E76:R76" si="31">E77+E78</f>
        <v>0</v>
      </c>
      <c r="F76" s="40">
        <f t="shared" si="31"/>
        <v>711.22938156114014</v>
      </c>
      <c r="G76" s="40">
        <f t="shared" si="31"/>
        <v>20</v>
      </c>
      <c r="H76" s="40">
        <f t="shared" si="31"/>
        <v>0</v>
      </c>
      <c r="I76" s="40">
        <f t="shared" si="31"/>
        <v>0</v>
      </c>
      <c r="J76" s="40">
        <f t="shared" si="31"/>
        <v>0</v>
      </c>
      <c r="K76" s="40">
        <f t="shared" si="31"/>
        <v>3</v>
      </c>
      <c r="L76" s="40">
        <f t="shared" si="31"/>
        <v>0</v>
      </c>
      <c r="M76" s="40">
        <f t="shared" si="31"/>
        <v>934.2614874599999</v>
      </c>
      <c r="N76" s="40">
        <f t="shared" si="31"/>
        <v>30</v>
      </c>
      <c r="O76" s="40">
        <f t="shared" si="31"/>
        <v>0</v>
      </c>
      <c r="P76" s="40">
        <f t="shared" si="31"/>
        <v>0</v>
      </c>
      <c r="Q76" s="40">
        <f t="shared" si="31"/>
        <v>0</v>
      </c>
      <c r="R76" s="40">
        <f t="shared" si="31"/>
        <v>1</v>
      </c>
      <c r="S76" s="31">
        <f t="shared" si="2"/>
        <v>0</v>
      </c>
      <c r="T76" s="32" t="str">
        <f t="shared" si="3"/>
        <v>-</v>
      </c>
      <c r="U76" s="31">
        <f t="shared" si="4"/>
        <v>223.03210589885975</v>
      </c>
      <c r="V76" s="32">
        <f t="shared" si="5"/>
        <v>0.31358674385654162</v>
      </c>
      <c r="W76" s="28" t="s">
        <v>31</v>
      </c>
      <c r="X76" s="23"/>
    </row>
    <row r="77" spans="1:24" ht="78.75" x14ac:dyDescent="0.25">
      <c r="A77" s="36" t="s">
        <v>128</v>
      </c>
      <c r="B77" s="33" t="s">
        <v>129</v>
      </c>
      <c r="C77" s="36" t="s">
        <v>30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31">
        <f t="shared" si="2"/>
        <v>0</v>
      </c>
      <c r="T77" s="32" t="str">
        <f t="shared" si="3"/>
        <v>-</v>
      </c>
      <c r="U77" s="31">
        <f t="shared" si="4"/>
        <v>0</v>
      </c>
      <c r="V77" s="32" t="str">
        <f t="shared" si="5"/>
        <v>-</v>
      </c>
      <c r="W77" s="28" t="s">
        <v>31</v>
      </c>
      <c r="X77" s="23"/>
    </row>
    <row r="78" spans="1:24" ht="78.75" x14ac:dyDescent="0.25">
      <c r="A78" s="36" t="s">
        <v>130</v>
      </c>
      <c r="B78" s="33" t="s">
        <v>131</v>
      </c>
      <c r="C78" s="36" t="s">
        <v>30</v>
      </c>
      <c r="D78" s="40">
        <f t="shared" ref="D78:R78" si="32">SUM(D79:D83)</f>
        <v>1333.8503457832435</v>
      </c>
      <c r="E78" s="40">
        <f t="shared" si="32"/>
        <v>0</v>
      </c>
      <c r="F78" s="40">
        <f t="shared" si="32"/>
        <v>711.22938156114014</v>
      </c>
      <c r="G78" s="40">
        <f t="shared" si="32"/>
        <v>20</v>
      </c>
      <c r="H78" s="40">
        <f t="shared" si="32"/>
        <v>0</v>
      </c>
      <c r="I78" s="40">
        <f t="shared" si="32"/>
        <v>0</v>
      </c>
      <c r="J78" s="40">
        <f t="shared" si="32"/>
        <v>0</v>
      </c>
      <c r="K78" s="40">
        <f t="shared" si="32"/>
        <v>3</v>
      </c>
      <c r="L78" s="40">
        <f t="shared" si="32"/>
        <v>0</v>
      </c>
      <c r="M78" s="40">
        <f t="shared" si="32"/>
        <v>934.2614874599999</v>
      </c>
      <c r="N78" s="40">
        <f t="shared" si="32"/>
        <v>30</v>
      </c>
      <c r="O78" s="40">
        <f t="shared" si="32"/>
        <v>0</v>
      </c>
      <c r="P78" s="40">
        <f t="shared" si="32"/>
        <v>0</v>
      </c>
      <c r="Q78" s="40">
        <f t="shared" si="32"/>
        <v>0</v>
      </c>
      <c r="R78" s="40">
        <f t="shared" si="32"/>
        <v>1</v>
      </c>
      <c r="S78" s="31">
        <f t="shared" si="2"/>
        <v>0</v>
      </c>
      <c r="T78" s="32" t="str">
        <f t="shared" si="3"/>
        <v>-</v>
      </c>
      <c r="U78" s="31">
        <f t="shared" si="4"/>
        <v>223.03210589885975</v>
      </c>
      <c r="V78" s="32">
        <f t="shared" si="5"/>
        <v>0.31358674385654162</v>
      </c>
      <c r="W78" s="28" t="s">
        <v>31</v>
      </c>
      <c r="X78" s="23"/>
    </row>
    <row r="79" spans="1:24" ht="94.5" x14ac:dyDescent="0.25">
      <c r="A79" s="36" t="s">
        <v>130</v>
      </c>
      <c r="B79" s="33" t="s">
        <v>132</v>
      </c>
      <c r="C79" s="36" t="s">
        <v>133</v>
      </c>
      <c r="D79" s="40">
        <v>402.19859333333301</v>
      </c>
      <c r="E79" s="40">
        <v>0</v>
      </c>
      <c r="F79" s="40">
        <v>402.19859333333301</v>
      </c>
      <c r="G79" s="40">
        <v>16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379.54846264999998</v>
      </c>
      <c r="N79" s="40">
        <v>16</v>
      </c>
      <c r="O79" s="40">
        <v>0</v>
      </c>
      <c r="P79" s="40">
        <v>0</v>
      </c>
      <c r="Q79" s="40">
        <v>0</v>
      </c>
      <c r="R79" s="40">
        <v>0</v>
      </c>
      <c r="S79" s="31">
        <f t="shared" si="2"/>
        <v>0</v>
      </c>
      <c r="T79" s="32" t="str">
        <f t="shared" si="3"/>
        <v>-</v>
      </c>
      <c r="U79" s="31">
        <f t="shared" si="4"/>
        <v>-22.650130683333032</v>
      </c>
      <c r="V79" s="32">
        <f t="shared" si="5"/>
        <v>-5.631578791863432E-2</v>
      </c>
      <c r="W79" s="40" t="s">
        <v>31</v>
      </c>
      <c r="X79" s="23"/>
    </row>
    <row r="80" spans="1:24" ht="141.75" x14ac:dyDescent="0.25">
      <c r="A80" s="36" t="s">
        <v>130</v>
      </c>
      <c r="B80" s="33" t="s">
        <v>134</v>
      </c>
      <c r="C80" s="36" t="s">
        <v>135</v>
      </c>
      <c r="D80" s="40">
        <v>283.67130333166699</v>
      </c>
      <c r="E80" s="40">
        <v>0</v>
      </c>
      <c r="F80" s="40">
        <v>283.67130333166699</v>
      </c>
      <c r="G80" s="40">
        <v>4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266.81423231999997</v>
      </c>
      <c r="N80" s="40">
        <v>4</v>
      </c>
      <c r="O80" s="40">
        <v>0</v>
      </c>
      <c r="P80" s="40">
        <v>0</v>
      </c>
      <c r="Q80" s="40">
        <v>0</v>
      </c>
      <c r="R80" s="40">
        <v>0</v>
      </c>
      <c r="S80" s="31">
        <f t="shared" si="2"/>
        <v>0</v>
      </c>
      <c r="T80" s="32" t="str">
        <f t="shared" si="3"/>
        <v>-</v>
      </c>
      <c r="U80" s="31">
        <f t="shared" si="4"/>
        <v>-16.857071011667017</v>
      </c>
      <c r="V80" s="32">
        <f t="shared" si="5"/>
        <v>-5.9424660914529727E-2</v>
      </c>
      <c r="W80" s="40" t="s">
        <v>31</v>
      </c>
      <c r="X80" s="23"/>
    </row>
    <row r="81" spans="1:24" ht="173.25" x14ac:dyDescent="0.25">
      <c r="A81" s="36" t="s">
        <v>130</v>
      </c>
      <c r="B81" s="33" t="s">
        <v>136</v>
      </c>
      <c r="C81" s="36" t="s">
        <v>137</v>
      </c>
      <c r="D81" s="40">
        <v>622.62096422210334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275.03590717000003</v>
      </c>
      <c r="N81" s="40">
        <v>10</v>
      </c>
      <c r="O81" s="40">
        <v>0</v>
      </c>
      <c r="P81" s="40">
        <v>0</v>
      </c>
      <c r="Q81" s="40">
        <v>0</v>
      </c>
      <c r="R81" s="40">
        <v>0</v>
      </c>
      <c r="S81" s="31">
        <f t="shared" si="2"/>
        <v>0</v>
      </c>
      <c r="T81" s="32" t="str">
        <f t="shared" si="3"/>
        <v>-</v>
      </c>
      <c r="U81" s="31">
        <f t="shared" si="4"/>
        <v>275.03590717000003</v>
      </c>
      <c r="V81" s="32" t="str">
        <f t="shared" si="5"/>
        <v>-</v>
      </c>
      <c r="W81" s="41" t="s">
        <v>363</v>
      </c>
      <c r="X81" s="23"/>
    </row>
    <row r="82" spans="1:24" ht="157.5" x14ac:dyDescent="0.25">
      <c r="A82" s="36" t="s">
        <v>130</v>
      </c>
      <c r="B82" s="33" t="s">
        <v>138</v>
      </c>
      <c r="C82" s="36" t="s">
        <v>139</v>
      </c>
      <c r="D82" s="40">
        <v>10.12555239614014</v>
      </c>
      <c r="E82" s="40">
        <v>0</v>
      </c>
      <c r="F82" s="40">
        <v>10.12555239614014</v>
      </c>
      <c r="G82" s="40">
        <v>0</v>
      </c>
      <c r="H82" s="40">
        <v>0</v>
      </c>
      <c r="I82" s="40">
        <v>0</v>
      </c>
      <c r="J82" s="40">
        <v>0</v>
      </c>
      <c r="K82" s="40">
        <v>2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31">
        <f t="shared" si="2"/>
        <v>0</v>
      </c>
      <c r="T82" s="32" t="str">
        <f t="shared" si="3"/>
        <v>-</v>
      </c>
      <c r="U82" s="31">
        <f t="shared" si="4"/>
        <v>-10.12555239614014</v>
      </c>
      <c r="V82" s="32">
        <f t="shared" si="5"/>
        <v>-1</v>
      </c>
      <c r="W82" s="41" t="s">
        <v>364</v>
      </c>
      <c r="X82" s="23"/>
    </row>
    <row r="83" spans="1:24" ht="126" x14ac:dyDescent="0.25">
      <c r="A83" s="36" t="s">
        <v>130</v>
      </c>
      <c r="B83" s="33" t="s">
        <v>140</v>
      </c>
      <c r="C83" s="36" t="s">
        <v>141</v>
      </c>
      <c r="D83" s="40">
        <v>15.233932500000002</v>
      </c>
      <c r="E83" s="40">
        <v>0</v>
      </c>
      <c r="F83" s="40">
        <v>15.233932500000002</v>
      </c>
      <c r="G83" s="40">
        <v>0</v>
      </c>
      <c r="H83" s="40">
        <v>0</v>
      </c>
      <c r="I83" s="40">
        <v>0</v>
      </c>
      <c r="J83" s="40">
        <v>0</v>
      </c>
      <c r="K83" s="40">
        <v>1</v>
      </c>
      <c r="L83" s="40">
        <v>0</v>
      </c>
      <c r="M83" s="40">
        <v>12.86288532</v>
      </c>
      <c r="N83" s="40">
        <v>0</v>
      </c>
      <c r="O83" s="40">
        <v>0</v>
      </c>
      <c r="P83" s="40">
        <v>0</v>
      </c>
      <c r="Q83" s="40">
        <v>0</v>
      </c>
      <c r="R83" s="40">
        <v>1</v>
      </c>
      <c r="S83" s="31">
        <f t="shared" si="2"/>
        <v>0</v>
      </c>
      <c r="T83" s="32" t="str">
        <f t="shared" si="3"/>
        <v>-</v>
      </c>
      <c r="U83" s="31">
        <f t="shared" si="4"/>
        <v>-2.3710471800000015</v>
      </c>
      <c r="V83" s="32">
        <f t="shared" si="5"/>
        <v>-0.15564248955415821</v>
      </c>
      <c r="W83" s="41" t="s">
        <v>365</v>
      </c>
      <c r="X83" s="23"/>
    </row>
    <row r="84" spans="1:24" ht="31.5" x14ac:dyDescent="0.25">
      <c r="A84" s="36" t="s">
        <v>142</v>
      </c>
      <c r="B84" s="33" t="s">
        <v>143</v>
      </c>
      <c r="C84" s="36" t="s">
        <v>30</v>
      </c>
      <c r="D84" s="37">
        <f t="shared" ref="D84:R84" si="33">D85+D93+D102+D106</f>
        <v>6910.4916959867887</v>
      </c>
      <c r="E84" s="37">
        <f t="shared" si="33"/>
        <v>0</v>
      </c>
      <c r="F84" s="37">
        <f t="shared" si="33"/>
        <v>758.15143723328663</v>
      </c>
      <c r="G84" s="37">
        <f t="shared" si="33"/>
        <v>85</v>
      </c>
      <c r="H84" s="37">
        <f t="shared" si="33"/>
        <v>0</v>
      </c>
      <c r="I84" s="37">
        <f t="shared" si="33"/>
        <v>48.594000000000008</v>
      </c>
      <c r="J84" s="37">
        <f t="shared" si="33"/>
        <v>0</v>
      </c>
      <c r="K84" s="37">
        <f t="shared" si="33"/>
        <v>0</v>
      </c>
      <c r="L84" s="37">
        <f t="shared" si="33"/>
        <v>0</v>
      </c>
      <c r="M84" s="37">
        <f t="shared" si="33"/>
        <v>738.44793414000003</v>
      </c>
      <c r="N84" s="37">
        <f t="shared" si="33"/>
        <v>85</v>
      </c>
      <c r="O84" s="37">
        <f t="shared" si="33"/>
        <v>0</v>
      </c>
      <c r="P84" s="37">
        <f t="shared" si="33"/>
        <v>48.594000000000008</v>
      </c>
      <c r="Q84" s="37">
        <f t="shared" si="33"/>
        <v>0</v>
      </c>
      <c r="R84" s="37">
        <f t="shared" si="33"/>
        <v>0</v>
      </c>
      <c r="S84" s="31">
        <f t="shared" si="2"/>
        <v>0</v>
      </c>
      <c r="T84" s="32" t="str">
        <f t="shared" si="3"/>
        <v>-</v>
      </c>
      <c r="U84" s="31">
        <f t="shared" si="4"/>
        <v>-19.703503093286599</v>
      </c>
      <c r="V84" s="32">
        <f t="shared" si="5"/>
        <v>-2.5988875210987358E-2</v>
      </c>
      <c r="W84" s="28" t="s">
        <v>31</v>
      </c>
      <c r="X84" s="23"/>
    </row>
    <row r="85" spans="1:24" ht="63" x14ac:dyDescent="0.25">
      <c r="A85" s="36" t="s">
        <v>144</v>
      </c>
      <c r="B85" s="33" t="s">
        <v>145</v>
      </c>
      <c r="C85" s="36" t="s">
        <v>30</v>
      </c>
      <c r="D85" s="37">
        <f>D86+D92</f>
        <v>2526.7473896795791</v>
      </c>
      <c r="E85" s="37">
        <f t="shared" ref="E85:R85" si="34">E86+E92</f>
        <v>0</v>
      </c>
      <c r="F85" s="37">
        <f t="shared" si="34"/>
        <v>442.32951533833301</v>
      </c>
      <c r="G85" s="37">
        <f t="shared" si="34"/>
        <v>85</v>
      </c>
      <c r="H85" s="37">
        <f t="shared" si="34"/>
        <v>0</v>
      </c>
      <c r="I85" s="37">
        <f t="shared" si="34"/>
        <v>0</v>
      </c>
      <c r="J85" s="37">
        <f t="shared" si="34"/>
        <v>0</v>
      </c>
      <c r="K85" s="37">
        <f t="shared" si="34"/>
        <v>0</v>
      </c>
      <c r="L85" s="37">
        <f t="shared" si="34"/>
        <v>0</v>
      </c>
      <c r="M85" s="37">
        <f t="shared" si="34"/>
        <v>434.27489044000004</v>
      </c>
      <c r="N85" s="37">
        <f t="shared" si="34"/>
        <v>85</v>
      </c>
      <c r="O85" s="37">
        <f t="shared" si="34"/>
        <v>0</v>
      </c>
      <c r="P85" s="37">
        <f t="shared" si="34"/>
        <v>0</v>
      </c>
      <c r="Q85" s="37">
        <f t="shared" si="34"/>
        <v>0</v>
      </c>
      <c r="R85" s="37">
        <f t="shared" si="34"/>
        <v>0</v>
      </c>
      <c r="S85" s="31">
        <f t="shared" si="2"/>
        <v>0</v>
      </c>
      <c r="T85" s="32" t="str">
        <f t="shared" ref="T85:T149" si="35">IF($E85="нд","нд",IF((E85)&gt;0,S85/(E85),"-"))</f>
        <v>-</v>
      </c>
      <c r="U85" s="31">
        <f t="shared" si="4"/>
        <v>-8.0546248983329747</v>
      </c>
      <c r="V85" s="32">
        <f t="shared" ref="V85:V149" si="36">IF($F85="нд","нд",IF((F85)&gt;0,U85/(F85),"-"))</f>
        <v>-1.8209557850038742E-2</v>
      </c>
      <c r="W85" s="28" t="s">
        <v>31</v>
      </c>
      <c r="X85" s="23"/>
    </row>
    <row r="86" spans="1:24" ht="31.5" x14ac:dyDescent="0.25">
      <c r="A86" s="36" t="s">
        <v>146</v>
      </c>
      <c r="B86" s="33" t="s">
        <v>147</v>
      </c>
      <c r="C86" s="36" t="s">
        <v>30</v>
      </c>
      <c r="D86" s="40">
        <f>SUM(D87:D91)</f>
        <v>2526.7473896795791</v>
      </c>
      <c r="E86" s="40">
        <f t="shared" ref="E86:R86" si="37">SUM(E87:E91)</f>
        <v>0</v>
      </c>
      <c r="F86" s="40">
        <f t="shared" si="37"/>
        <v>442.32951533833301</v>
      </c>
      <c r="G86" s="40">
        <f t="shared" si="37"/>
        <v>85</v>
      </c>
      <c r="H86" s="40">
        <f t="shared" si="37"/>
        <v>0</v>
      </c>
      <c r="I86" s="40">
        <f t="shared" si="37"/>
        <v>0</v>
      </c>
      <c r="J86" s="40">
        <f t="shared" si="37"/>
        <v>0</v>
      </c>
      <c r="K86" s="40">
        <f t="shared" si="37"/>
        <v>0</v>
      </c>
      <c r="L86" s="40">
        <f t="shared" si="37"/>
        <v>0</v>
      </c>
      <c r="M86" s="40">
        <f t="shared" si="37"/>
        <v>434.27489044000004</v>
      </c>
      <c r="N86" s="40">
        <f t="shared" si="37"/>
        <v>85</v>
      </c>
      <c r="O86" s="40">
        <f t="shared" si="37"/>
        <v>0</v>
      </c>
      <c r="P86" s="40">
        <f t="shared" si="37"/>
        <v>0</v>
      </c>
      <c r="Q86" s="40">
        <f t="shared" si="37"/>
        <v>0</v>
      </c>
      <c r="R86" s="40">
        <f t="shared" si="37"/>
        <v>0</v>
      </c>
      <c r="S86" s="31">
        <f t="shared" si="2"/>
        <v>0</v>
      </c>
      <c r="T86" s="32" t="str">
        <f t="shared" si="35"/>
        <v>-</v>
      </c>
      <c r="U86" s="31">
        <f t="shared" si="4"/>
        <v>-8.0546248983329747</v>
      </c>
      <c r="V86" s="32">
        <f t="shared" si="36"/>
        <v>-1.8209557850038742E-2</v>
      </c>
      <c r="W86" s="28" t="s">
        <v>31</v>
      </c>
      <c r="X86" s="23"/>
    </row>
    <row r="87" spans="1:24" ht="63" x14ac:dyDescent="0.25">
      <c r="A87" s="36" t="s">
        <v>146</v>
      </c>
      <c r="B87" s="33" t="s">
        <v>148</v>
      </c>
      <c r="C87" s="36" t="s">
        <v>149</v>
      </c>
      <c r="D87" s="40">
        <v>326.64902766500001</v>
      </c>
      <c r="E87" s="40">
        <v>0</v>
      </c>
      <c r="F87" s="40">
        <v>326.64902766500001</v>
      </c>
      <c r="G87" s="40">
        <v>80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321.26037560000003</v>
      </c>
      <c r="N87" s="40">
        <v>80</v>
      </c>
      <c r="O87" s="40">
        <v>0</v>
      </c>
      <c r="P87" s="40">
        <v>0</v>
      </c>
      <c r="Q87" s="40">
        <v>0</v>
      </c>
      <c r="R87" s="40">
        <v>0</v>
      </c>
      <c r="S87" s="31">
        <f t="shared" si="2"/>
        <v>0</v>
      </c>
      <c r="T87" s="32" t="str">
        <f t="shared" si="35"/>
        <v>-</v>
      </c>
      <c r="U87" s="31">
        <f t="shared" si="4"/>
        <v>-5.3886520649999738</v>
      </c>
      <c r="V87" s="32">
        <f t="shared" si="36"/>
        <v>-1.649676444323107E-2</v>
      </c>
      <c r="W87" s="40" t="s">
        <v>31</v>
      </c>
      <c r="X87" s="23"/>
    </row>
    <row r="88" spans="1:24" ht="63" x14ac:dyDescent="0.25">
      <c r="A88" s="36" t="s">
        <v>146</v>
      </c>
      <c r="B88" s="33" t="s">
        <v>150</v>
      </c>
      <c r="C88" s="36" t="s">
        <v>151</v>
      </c>
      <c r="D88" s="40">
        <v>115.680487673333</v>
      </c>
      <c r="E88" s="40">
        <v>0</v>
      </c>
      <c r="F88" s="40">
        <v>115.680487673333</v>
      </c>
      <c r="G88" s="40">
        <v>5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113.01451484</v>
      </c>
      <c r="N88" s="40">
        <v>5</v>
      </c>
      <c r="O88" s="40">
        <v>0</v>
      </c>
      <c r="P88" s="40">
        <v>0</v>
      </c>
      <c r="Q88" s="40">
        <v>0</v>
      </c>
      <c r="R88" s="40">
        <v>0</v>
      </c>
      <c r="S88" s="31">
        <f t="shared" si="2"/>
        <v>0</v>
      </c>
      <c r="T88" s="32" t="str">
        <f t="shared" si="35"/>
        <v>-</v>
      </c>
      <c r="U88" s="31">
        <f t="shared" si="4"/>
        <v>-2.6659728333330008</v>
      </c>
      <c r="V88" s="32">
        <f t="shared" si="36"/>
        <v>-2.3046002717946431E-2</v>
      </c>
      <c r="W88" s="40" t="s">
        <v>31</v>
      </c>
      <c r="X88" s="23"/>
    </row>
    <row r="89" spans="1:24" ht="94.5" x14ac:dyDescent="0.25">
      <c r="A89" s="36" t="s">
        <v>146</v>
      </c>
      <c r="B89" s="33" t="s">
        <v>152</v>
      </c>
      <c r="C89" s="36" t="s">
        <v>153</v>
      </c>
      <c r="D89" s="40">
        <v>106.06358583762167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31">
        <f t="shared" ref="S89:S152" si="38">IF($E89="нд","нд",$L89-$E89)</f>
        <v>0</v>
      </c>
      <c r="T89" s="32" t="str">
        <f t="shared" si="35"/>
        <v>-</v>
      </c>
      <c r="U89" s="31">
        <f t="shared" ref="U89:U152" si="39">IF($F89="нд","нд",$M89-$F89)</f>
        <v>0</v>
      </c>
      <c r="V89" s="32" t="str">
        <f t="shared" si="36"/>
        <v>-</v>
      </c>
      <c r="W89" s="40" t="s">
        <v>31</v>
      </c>
      <c r="X89" s="23"/>
    </row>
    <row r="90" spans="1:24" ht="94.5" x14ac:dyDescent="0.25">
      <c r="A90" s="36" t="s">
        <v>146</v>
      </c>
      <c r="B90" s="33" t="s">
        <v>154</v>
      </c>
      <c r="C90" s="36" t="s">
        <v>155</v>
      </c>
      <c r="D90" s="40">
        <v>862.46680623400005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31">
        <f t="shared" si="38"/>
        <v>0</v>
      </c>
      <c r="T90" s="32" t="str">
        <f t="shared" si="35"/>
        <v>-</v>
      </c>
      <c r="U90" s="31">
        <f t="shared" si="39"/>
        <v>0</v>
      </c>
      <c r="V90" s="32" t="str">
        <f t="shared" si="36"/>
        <v>-</v>
      </c>
      <c r="W90" s="40" t="s">
        <v>31</v>
      </c>
      <c r="X90" s="23"/>
    </row>
    <row r="91" spans="1:24" ht="173.25" x14ac:dyDescent="0.25">
      <c r="A91" s="36" t="s">
        <v>146</v>
      </c>
      <c r="B91" s="33" t="s">
        <v>156</v>
      </c>
      <c r="C91" s="36" t="s">
        <v>157</v>
      </c>
      <c r="D91" s="40">
        <v>1115.8874822696246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31">
        <f t="shared" si="38"/>
        <v>0</v>
      </c>
      <c r="T91" s="32" t="str">
        <f t="shared" si="35"/>
        <v>-</v>
      </c>
      <c r="U91" s="31">
        <f t="shared" si="39"/>
        <v>0</v>
      </c>
      <c r="V91" s="32" t="str">
        <f t="shared" si="36"/>
        <v>-</v>
      </c>
      <c r="W91" s="40" t="s">
        <v>31</v>
      </c>
      <c r="X91" s="23"/>
    </row>
    <row r="92" spans="1:24" ht="63" x14ac:dyDescent="0.25">
      <c r="A92" s="36" t="s">
        <v>158</v>
      </c>
      <c r="B92" s="33" t="s">
        <v>159</v>
      </c>
      <c r="C92" s="36" t="s">
        <v>30</v>
      </c>
      <c r="D92" s="40">
        <v>0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31">
        <f t="shared" si="38"/>
        <v>0</v>
      </c>
      <c r="T92" s="32" t="str">
        <f t="shared" si="35"/>
        <v>-</v>
      </c>
      <c r="U92" s="31">
        <f t="shared" si="39"/>
        <v>0</v>
      </c>
      <c r="V92" s="32" t="str">
        <f t="shared" si="36"/>
        <v>-</v>
      </c>
      <c r="W92" s="28" t="s">
        <v>31</v>
      </c>
      <c r="X92" s="23"/>
    </row>
    <row r="93" spans="1:24" ht="47.25" x14ac:dyDescent="0.25">
      <c r="A93" s="36" t="s">
        <v>160</v>
      </c>
      <c r="B93" s="33" t="s">
        <v>161</v>
      </c>
      <c r="C93" s="36" t="s">
        <v>30</v>
      </c>
      <c r="D93" s="40">
        <f t="shared" ref="D93:R93" si="40">D94+D101</f>
        <v>1213.8996104122118</v>
      </c>
      <c r="E93" s="40">
        <f t="shared" si="40"/>
        <v>0</v>
      </c>
      <c r="F93" s="40">
        <f t="shared" si="40"/>
        <v>315.82192189495362</v>
      </c>
      <c r="G93" s="40">
        <f t="shared" si="40"/>
        <v>0</v>
      </c>
      <c r="H93" s="40">
        <f t="shared" si="40"/>
        <v>0</v>
      </c>
      <c r="I93" s="40">
        <f t="shared" si="40"/>
        <v>48.594000000000008</v>
      </c>
      <c r="J93" s="40">
        <f t="shared" si="40"/>
        <v>0</v>
      </c>
      <c r="K93" s="40">
        <f t="shared" si="40"/>
        <v>0</v>
      </c>
      <c r="L93" s="40">
        <f t="shared" si="40"/>
        <v>0</v>
      </c>
      <c r="M93" s="40">
        <f t="shared" si="40"/>
        <v>304.17304369999999</v>
      </c>
      <c r="N93" s="40">
        <f t="shared" si="40"/>
        <v>0</v>
      </c>
      <c r="O93" s="40">
        <f t="shared" si="40"/>
        <v>0</v>
      </c>
      <c r="P93" s="40">
        <f t="shared" si="40"/>
        <v>48.594000000000008</v>
      </c>
      <c r="Q93" s="40">
        <f t="shared" si="40"/>
        <v>0</v>
      </c>
      <c r="R93" s="40">
        <f t="shared" si="40"/>
        <v>0</v>
      </c>
      <c r="S93" s="31">
        <f t="shared" si="38"/>
        <v>0</v>
      </c>
      <c r="T93" s="32" t="str">
        <f t="shared" si="35"/>
        <v>-</v>
      </c>
      <c r="U93" s="31">
        <f t="shared" si="39"/>
        <v>-11.648878194953625</v>
      </c>
      <c r="V93" s="32">
        <f t="shared" si="36"/>
        <v>-3.6884324321312278E-2</v>
      </c>
      <c r="W93" s="28" t="s">
        <v>31</v>
      </c>
      <c r="X93" s="23"/>
    </row>
    <row r="94" spans="1:24" ht="31.5" x14ac:dyDescent="0.25">
      <c r="A94" s="36" t="s">
        <v>162</v>
      </c>
      <c r="B94" s="33" t="s">
        <v>163</v>
      </c>
      <c r="C94" s="36" t="s">
        <v>30</v>
      </c>
      <c r="D94" s="40">
        <f>SUM(D95:D100)</f>
        <v>1213.8996104122118</v>
      </c>
      <c r="E94" s="40">
        <f t="shared" ref="E94:R94" si="41">SUM(E95:E100)</f>
        <v>0</v>
      </c>
      <c r="F94" s="40">
        <f t="shared" si="41"/>
        <v>315.82192189495362</v>
      </c>
      <c r="G94" s="40">
        <f t="shared" si="41"/>
        <v>0</v>
      </c>
      <c r="H94" s="40">
        <f t="shared" si="41"/>
        <v>0</v>
      </c>
      <c r="I94" s="40">
        <f t="shared" si="41"/>
        <v>48.594000000000008</v>
      </c>
      <c r="J94" s="40">
        <f t="shared" si="41"/>
        <v>0</v>
      </c>
      <c r="K94" s="40">
        <f t="shared" si="41"/>
        <v>0</v>
      </c>
      <c r="L94" s="40">
        <f t="shared" si="41"/>
        <v>0</v>
      </c>
      <c r="M94" s="40">
        <f t="shared" si="41"/>
        <v>304.17304369999999</v>
      </c>
      <c r="N94" s="40">
        <f t="shared" si="41"/>
        <v>0</v>
      </c>
      <c r="O94" s="40">
        <f t="shared" si="41"/>
        <v>0</v>
      </c>
      <c r="P94" s="40">
        <f t="shared" si="41"/>
        <v>48.594000000000008</v>
      </c>
      <c r="Q94" s="40">
        <f t="shared" si="41"/>
        <v>0</v>
      </c>
      <c r="R94" s="40">
        <f t="shared" si="41"/>
        <v>0</v>
      </c>
      <c r="S94" s="31">
        <f t="shared" si="38"/>
        <v>0</v>
      </c>
      <c r="T94" s="32" t="str">
        <f t="shared" si="35"/>
        <v>-</v>
      </c>
      <c r="U94" s="31">
        <f t="shared" si="39"/>
        <v>-11.648878194953625</v>
      </c>
      <c r="V94" s="32">
        <f t="shared" si="36"/>
        <v>-3.6884324321312278E-2</v>
      </c>
      <c r="W94" s="28" t="s">
        <v>31</v>
      </c>
      <c r="X94" s="23"/>
    </row>
    <row r="95" spans="1:24" ht="63" x14ac:dyDescent="0.25">
      <c r="A95" s="36" t="s">
        <v>162</v>
      </c>
      <c r="B95" s="33" t="s">
        <v>164</v>
      </c>
      <c r="C95" s="36" t="s">
        <v>165</v>
      </c>
      <c r="D95" s="40">
        <v>533.65565765833389</v>
      </c>
      <c r="E95" s="40">
        <v>0</v>
      </c>
      <c r="F95" s="40">
        <v>209.15282155833393</v>
      </c>
      <c r="G95" s="40">
        <v>0</v>
      </c>
      <c r="H95" s="40">
        <v>0</v>
      </c>
      <c r="I95" s="40">
        <v>16.184000000000001</v>
      </c>
      <c r="J95" s="40">
        <v>0</v>
      </c>
      <c r="K95" s="40">
        <v>0</v>
      </c>
      <c r="L95" s="40">
        <v>0</v>
      </c>
      <c r="M95" s="40">
        <v>205.88501065</v>
      </c>
      <c r="N95" s="40">
        <v>0</v>
      </c>
      <c r="O95" s="40">
        <v>0</v>
      </c>
      <c r="P95" s="40">
        <v>16.184000000000001</v>
      </c>
      <c r="Q95" s="40">
        <v>0</v>
      </c>
      <c r="R95" s="40">
        <v>0</v>
      </c>
      <c r="S95" s="31">
        <f t="shared" si="38"/>
        <v>0</v>
      </c>
      <c r="T95" s="32" t="str">
        <f t="shared" si="35"/>
        <v>-</v>
      </c>
      <c r="U95" s="31">
        <f t="shared" si="39"/>
        <v>-3.267810908333928</v>
      </c>
      <c r="V95" s="32">
        <f t="shared" si="36"/>
        <v>-1.5624034540803538E-2</v>
      </c>
      <c r="W95" s="40" t="s">
        <v>31</v>
      </c>
      <c r="X95" s="23"/>
    </row>
    <row r="96" spans="1:24" ht="94.5" x14ac:dyDescent="0.25">
      <c r="A96" s="36" t="s">
        <v>162</v>
      </c>
      <c r="B96" s="33" t="s">
        <v>166</v>
      </c>
      <c r="C96" s="36" t="s">
        <v>167</v>
      </c>
      <c r="D96" s="40">
        <v>478.80021854431169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31">
        <f t="shared" si="38"/>
        <v>0</v>
      </c>
      <c r="T96" s="32" t="str">
        <f t="shared" si="35"/>
        <v>-</v>
      </c>
      <c r="U96" s="31">
        <f t="shared" si="39"/>
        <v>0</v>
      </c>
      <c r="V96" s="32"/>
      <c r="W96" s="40" t="s">
        <v>31</v>
      </c>
      <c r="X96" s="23"/>
    </row>
    <row r="97" spans="1:24" ht="78.75" x14ac:dyDescent="0.25">
      <c r="A97" s="36" t="s">
        <v>162</v>
      </c>
      <c r="B97" s="33" t="s">
        <v>168</v>
      </c>
      <c r="C97" s="36" t="s">
        <v>169</v>
      </c>
      <c r="D97" s="40">
        <v>65.234924436968441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31">
        <f t="shared" si="38"/>
        <v>0</v>
      </c>
      <c r="T97" s="32" t="str">
        <f t="shared" si="35"/>
        <v>-</v>
      </c>
      <c r="U97" s="31">
        <f t="shared" si="39"/>
        <v>0</v>
      </c>
      <c r="V97" s="32"/>
      <c r="W97" s="40" t="s">
        <v>31</v>
      </c>
      <c r="X97" s="23"/>
    </row>
    <row r="98" spans="1:24" ht="47.25" x14ac:dyDescent="0.25">
      <c r="A98" s="36" t="s">
        <v>162</v>
      </c>
      <c r="B98" s="33" t="s">
        <v>170</v>
      </c>
      <c r="C98" s="36" t="s">
        <v>171</v>
      </c>
      <c r="D98" s="40">
        <v>36.110366240016418</v>
      </c>
      <c r="E98" s="40">
        <v>0</v>
      </c>
      <c r="F98" s="40">
        <v>36.110366240016418</v>
      </c>
      <c r="G98" s="40">
        <v>0</v>
      </c>
      <c r="H98" s="40">
        <v>0</v>
      </c>
      <c r="I98" s="40">
        <v>14.9</v>
      </c>
      <c r="J98" s="40">
        <v>0</v>
      </c>
      <c r="K98" s="40">
        <v>0</v>
      </c>
      <c r="L98" s="40">
        <v>0</v>
      </c>
      <c r="M98" s="40">
        <v>32.355719989999997</v>
      </c>
      <c r="N98" s="40">
        <v>0</v>
      </c>
      <c r="O98" s="40">
        <v>0</v>
      </c>
      <c r="P98" s="40">
        <v>14.9</v>
      </c>
      <c r="Q98" s="40">
        <v>0</v>
      </c>
      <c r="R98" s="40">
        <v>0</v>
      </c>
      <c r="S98" s="31">
        <f t="shared" si="38"/>
        <v>0</v>
      </c>
      <c r="T98" s="32" t="str">
        <f t="shared" si="35"/>
        <v>-</v>
      </c>
      <c r="U98" s="31">
        <f t="shared" si="39"/>
        <v>-3.754646250016421</v>
      </c>
      <c r="V98" s="32">
        <f t="shared" ref="V98:V99" si="42">IF($F98="нд","нд",IF((F98)&gt;0,U98/(F98),"-"))</f>
        <v>-0.1039769639848082</v>
      </c>
      <c r="W98" s="40" t="s">
        <v>31</v>
      </c>
      <c r="X98" s="23"/>
    </row>
    <row r="99" spans="1:24" ht="78.75" x14ac:dyDescent="0.25">
      <c r="A99" s="36" t="s">
        <v>162</v>
      </c>
      <c r="B99" s="33" t="s">
        <v>172</v>
      </c>
      <c r="C99" s="36" t="s">
        <v>173</v>
      </c>
      <c r="D99" s="40">
        <v>70.558734096603288</v>
      </c>
      <c r="E99" s="40">
        <v>0</v>
      </c>
      <c r="F99" s="40">
        <v>70.558734096603288</v>
      </c>
      <c r="G99" s="40">
        <v>0</v>
      </c>
      <c r="H99" s="40">
        <v>0</v>
      </c>
      <c r="I99" s="40">
        <v>17.510000000000002</v>
      </c>
      <c r="J99" s="40">
        <v>0</v>
      </c>
      <c r="K99" s="40">
        <v>0</v>
      </c>
      <c r="L99" s="40">
        <v>0</v>
      </c>
      <c r="M99" s="40">
        <v>65.932313059999998</v>
      </c>
      <c r="N99" s="40">
        <v>0</v>
      </c>
      <c r="O99" s="40">
        <v>0</v>
      </c>
      <c r="P99" s="40">
        <v>17.510000000000002</v>
      </c>
      <c r="Q99" s="40">
        <v>0</v>
      </c>
      <c r="R99" s="40">
        <v>0</v>
      </c>
      <c r="S99" s="31">
        <f t="shared" si="38"/>
        <v>0</v>
      </c>
      <c r="T99" s="32" t="str">
        <f t="shared" si="35"/>
        <v>-</v>
      </c>
      <c r="U99" s="31">
        <f t="shared" si="39"/>
        <v>-4.6264210366032898</v>
      </c>
      <c r="V99" s="32">
        <f t="shared" si="42"/>
        <v>-6.5568367911322922E-2</v>
      </c>
      <c r="W99" s="40" t="s">
        <v>31</v>
      </c>
      <c r="X99" s="23"/>
    </row>
    <row r="100" spans="1:24" ht="47.25" x14ac:dyDescent="0.25">
      <c r="A100" s="36" t="s">
        <v>162</v>
      </c>
      <c r="B100" s="33" t="s">
        <v>174</v>
      </c>
      <c r="C100" s="36" t="s">
        <v>175</v>
      </c>
      <c r="D100" s="40">
        <v>29.539709435977919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31">
        <f t="shared" si="38"/>
        <v>0</v>
      </c>
      <c r="T100" s="32" t="str">
        <f t="shared" si="35"/>
        <v>-</v>
      </c>
      <c r="U100" s="31">
        <f t="shared" si="39"/>
        <v>0</v>
      </c>
      <c r="V100" s="32" t="str">
        <f t="shared" si="36"/>
        <v>-</v>
      </c>
      <c r="W100" s="40" t="s">
        <v>31</v>
      </c>
      <c r="X100" s="23"/>
    </row>
    <row r="101" spans="1:24" ht="31.5" x14ac:dyDescent="0.25">
      <c r="A101" s="36" t="s">
        <v>176</v>
      </c>
      <c r="B101" s="33" t="s">
        <v>177</v>
      </c>
      <c r="C101" s="36" t="s">
        <v>30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31">
        <f t="shared" si="38"/>
        <v>0</v>
      </c>
      <c r="T101" s="32" t="str">
        <f t="shared" si="35"/>
        <v>-</v>
      </c>
      <c r="U101" s="31">
        <f t="shared" si="39"/>
        <v>0</v>
      </c>
      <c r="V101" s="32" t="str">
        <f t="shared" si="36"/>
        <v>-</v>
      </c>
      <c r="W101" s="28" t="s">
        <v>31</v>
      </c>
      <c r="X101" s="23"/>
    </row>
    <row r="102" spans="1:24" ht="47.25" x14ac:dyDescent="0.25">
      <c r="A102" s="36" t="s">
        <v>178</v>
      </c>
      <c r="B102" s="33" t="s">
        <v>179</v>
      </c>
      <c r="C102" s="36" t="s">
        <v>30</v>
      </c>
      <c r="D102" s="40">
        <f t="shared" ref="D102:R102" si="43">SUM(D103:D105)</f>
        <v>3169.844695894998</v>
      </c>
      <c r="E102" s="40">
        <f t="shared" si="43"/>
        <v>0</v>
      </c>
      <c r="F102" s="40">
        <f t="shared" si="43"/>
        <v>0</v>
      </c>
      <c r="G102" s="40">
        <f t="shared" si="43"/>
        <v>0</v>
      </c>
      <c r="H102" s="40">
        <f t="shared" si="43"/>
        <v>0</v>
      </c>
      <c r="I102" s="40">
        <f t="shared" si="43"/>
        <v>0</v>
      </c>
      <c r="J102" s="40">
        <f t="shared" si="43"/>
        <v>0</v>
      </c>
      <c r="K102" s="40">
        <f t="shared" si="43"/>
        <v>0</v>
      </c>
      <c r="L102" s="40">
        <f t="shared" si="43"/>
        <v>0</v>
      </c>
      <c r="M102" s="40">
        <f t="shared" si="43"/>
        <v>0</v>
      </c>
      <c r="N102" s="40">
        <f t="shared" si="43"/>
        <v>0</v>
      </c>
      <c r="O102" s="40">
        <f t="shared" si="43"/>
        <v>0</v>
      </c>
      <c r="P102" s="40">
        <f t="shared" si="43"/>
        <v>0</v>
      </c>
      <c r="Q102" s="40">
        <f t="shared" si="43"/>
        <v>0</v>
      </c>
      <c r="R102" s="40">
        <f t="shared" si="43"/>
        <v>0</v>
      </c>
      <c r="S102" s="31">
        <f t="shared" si="38"/>
        <v>0</v>
      </c>
      <c r="T102" s="32" t="str">
        <f t="shared" si="35"/>
        <v>-</v>
      </c>
      <c r="U102" s="31">
        <f t="shared" si="39"/>
        <v>0</v>
      </c>
      <c r="V102" s="32" t="str">
        <f t="shared" si="36"/>
        <v>-</v>
      </c>
      <c r="W102" s="28" t="s">
        <v>31</v>
      </c>
      <c r="X102" s="23"/>
    </row>
    <row r="103" spans="1:24" ht="94.5" x14ac:dyDescent="0.25">
      <c r="A103" s="36" t="s">
        <v>178</v>
      </c>
      <c r="B103" s="33" t="s">
        <v>180</v>
      </c>
      <c r="C103" s="36" t="s">
        <v>181</v>
      </c>
      <c r="D103" s="40">
        <v>2313.5942270560813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  <c r="S103" s="31">
        <f t="shared" si="38"/>
        <v>0</v>
      </c>
      <c r="T103" s="32" t="str">
        <f t="shared" si="35"/>
        <v>-</v>
      </c>
      <c r="U103" s="31">
        <f t="shared" si="39"/>
        <v>0</v>
      </c>
      <c r="V103" s="32" t="str">
        <f t="shared" si="36"/>
        <v>-</v>
      </c>
      <c r="W103" s="40" t="s">
        <v>31</v>
      </c>
      <c r="X103" s="23"/>
    </row>
    <row r="104" spans="1:24" ht="78.75" x14ac:dyDescent="0.25">
      <c r="A104" s="36" t="s">
        <v>178</v>
      </c>
      <c r="B104" s="33" t="s">
        <v>182</v>
      </c>
      <c r="C104" s="36" t="s">
        <v>183</v>
      </c>
      <c r="D104" s="40">
        <v>562.99091544605847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31">
        <f t="shared" si="38"/>
        <v>0</v>
      </c>
      <c r="T104" s="32" t="str">
        <f t="shared" si="35"/>
        <v>-</v>
      </c>
      <c r="U104" s="31">
        <f t="shared" si="39"/>
        <v>0</v>
      </c>
      <c r="V104" s="32" t="str">
        <f t="shared" si="36"/>
        <v>-</v>
      </c>
      <c r="W104" s="40" t="s">
        <v>31</v>
      </c>
      <c r="X104" s="23"/>
    </row>
    <row r="105" spans="1:24" ht="110.25" x14ac:dyDescent="0.25">
      <c r="A105" s="36" t="s">
        <v>178</v>
      </c>
      <c r="B105" s="33" t="s">
        <v>184</v>
      </c>
      <c r="C105" s="36" t="s">
        <v>185</v>
      </c>
      <c r="D105" s="40">
        <v>293.25955339285838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31">
        <f t="shared" si="38"/>
        <v>0</v>
      </c>
      <c r="T105" s="32" t="str">
        <f t="shared" si="35"/>
        <v>-</v>
      </c>
      <c r="U105" s="31">
        <f t="shared" si="39"/>
        <v>0</v>
      </c>
      <c r="V105" s="32" t="str">
        <f t="shared" si="36"/>
        <v>-</v>
      </c>
      <c r="W105" s="40" t="s">
        <v>31</v>
      </c>
      <c r="X105" s="23"/>
    </row>
    <row r="106" spans="1:24" ht="47.25" x14ac:dyDescent="0.25">
      <c r="A106" s="36" t="s">
        <v>186</v>
      </c>
      <c r="B106" s="33" t="s">
        <v>187</v>
      </c>
      <c r="C106" s="36" t="s">
        <v>30</v>
      </c>
      <c r="D106" s="37">
        <f>D107+D108</f>
        <v>0</v>
      </c>
      <c r="E106" s="37">
        <f t="shared" ref="E106:R106" si="44">E107+E108</f>
        <v>0</v>
      </c>
      <c r="F106" s="37">
        <f t="shared" si="44"/>
        <v>0</v>
      </c>
      <c r="G106" s="37">
        <f t="shared" si="44"/>
        <v>0</v>
      </c>
      <c r="H106" s="37">
        <f t="shared" si="44"/>
        <v>0</v>
      </c>
      <c r="I106" s="37">
        <f t="shared" si="44"/>
        <v>0</v>
      </c>
      <c r="J106" s="37">
        <f t="shared" si="44"/>
        <v>0</v>
      </c>
      <c r="K106" s="37">
        <f t="shared" si="44"/>
        <v>0</v>
      </c>
      <c r="L106" s="37">
        <f t="shared" si="44"/>
        <v>0</v>
      </c>
      <c r="M106" s="37">
        <f t="shared" si="44"/>
        <v>0</v>
      </c>
      <c r="N106" s="37">
        <f t="shared" si="44"/>
        <v>0</v>
      </c>
      <c r="O106" s="37">
        <f t="shared" si="44"/>
        <v>0</v>
      </c>
      <c r="P106" s="37">
        <f t="shared" si="44"/>
        <v>0</v>
      </c>
      <c r="Q106" s="37">
        <f t="shared" si="44"/>
        <v>0</v>
      </c>
      <c r="R106" s="37">
        <f t="shared" si="44"/>
        <v>0</v>
      </c>
      <c r="S106" s="31">
        <f t="shared" si="38"/>
        <v>0</v>
      </c>
      <c r="T106" s="32" t="str">
        <f t="shared" si="35"/>
        <v>-</v>
      </c>
      <c r="U106" s="31">
        <f t="shared" si="39"/>
        <v>0</v>
      </c>
      <c r="V106" s="32" t="str">
        <f t="shared" si="36"/>
        <v>-</v>
      </c>
      <c r="W106" s="28" t="s">
        <v>31</v>
      </c>
      <c r="X106" s="23"/>
    </row>
    <row r="107" spans="1:24" ht="31.5" x14ac:dyDescent="0.25">
      <c r="A107" s="36" t="s">
        <v>188</v>
      </c>
      <c r="B107" s="33" t="s">
        <v>189</v>
      </c>
      <c r="C107" s="36" t="s">
        <v>30</v>
      </c>
      <c r="D107" s="37">
        <v>0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1">
        <f t="shared" si="38"/>
        <v>0</v>
      </c>
      <c r="T107" s="32" t="str">
        <f t="shared" si="35"/>
        <v>-</v>
      </c>
      <c r="U107" s="31">
        <f t="shared" si="39"/>
        <v>0</v>
      </c>
      <c r="V107" s="32" t="str">
        <f t="shared" si="36"/>
        <v>-</v>
      </c>
      <c r="W107" s="28" t="s">
        <v>31</v>
      </c>
      <c r="X107" s="23"/>
    </row>
    <row r="108" spans="1:24" ht="47.25" x14ac:dyDescent="0.25">
      <c r="A108" s="36" t="s">
        <v>190</v>
      </c>
      <c r="B108" s="33" t="s">
        <v>191</v>
      </c>
      <c r="C108" s="36" t="s">
        <v>30</v>
      </c>
      <c r="D108" s="37">
        <v>0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1">
        <f t="shared" si="38"/>
        <v>0</v>
      </c>
      <c r="T108" s="32" t="str">
        <f t="shared" si="35"/>
        <v>-</v>
      </c>
      <c r="U108" s="31">
        <f t="shared" si="39"/>
        <v>0</v>
      </c>
      <c r="V108" s="32" t="str">
        <f t="shared" si="36"/>
        <v>-</v>
      </c>
      <c r="W108" s="28" t="s">
        <v>31</v>
      </c>
      <c r="X108" s="23"/>
    </row>
    <row r="109" spans="1:24" ht="63" x14ac:dyDescent="0.25">
      <c r="A109" s="36" t="s">
        <v>192</v>
      </c>
      <c r="B109" s="33" t="s">
        <v>193</v>
      </c>
      <c r="C109" s="36" t="s">
        <v>30</v>
      </c>
      <c r="D109" s="40">
        <f>D110+D111</f>
        <v>0</v>
      </c>
      <c r="E109" s="40">
        <f t="shared" ref="E109:R109" si="45">E110+E111</f>
        <v>0</v>
      </c>
      <c r="F109" s="40">
        <f t="shared" si="45"/>
        <v>0</v>
      </c>
      <c r="G109" s="40">
        <f t="shared" si="45"/>
        <v>0</v>
      </c>
      <c r="H109" s="40">
        <f t="shared" si="45"/>
        <v>0</v>
      </c>
      <c r="I109" s="40">
        <f t="shared" si="45"/>
        <v>0</v>
      </c>
      <c r="J109" s="40">
        <f t="shared" si="45"/>
        <v>0</v>
      </c>
      <c r="K109" s="40">
        <f t="shared" si="45"/>
        <v>0</v>
      </c>
      <c r="L109" s="40">
        <f t="shared" si="45"/>
        <v>0</v>
      </c>
      <c r="M109" s="40">
        <f t="shared" si="45"/>
        <v>0</v>
      </c>
      <c r="N109" s="40">
        <f t="shared" si="45"/>
        <v>0</v>
      </c>
      <c r="O109" s="40">
        <f t="shared" si="45"/>
        <v>0</v>
      </c>
      <c r="P109" s="40">
        <f t="shared" si="45"/>
        <v>0</v>
      </c>
      <c r="Q109" s="40">
        <f t="shared" si="45"/>
        <v>0</v>
      </c>
      <c r="R109" s="40">
        <f t="shared" si="45"/>
        <v>0</v>
      </c>
      <c r="S109" s="31">
        <f t="shared" si="38"/>
        <v>0</v>
      </c>
      <c r="T109" s="32" t="str">
        <f t="shared" si="35"/>
        <v>-</v>
      </c>
      <c r="U109" s="31">
        <f t="shared" si="39"/>
        <v>0</v>
      </c>
      <c r="V109" s="32" t="str">
        <f t="shared" si="36"/>
        <v>-</v>
      </c>
      <c r="W109" s="28" t="s">
        <v>31</v>
      </c>
      <c r="X109" s="23"/>
    </row>
    <row r="110" spans="1:24" ht="63" x14ac:dyDescent="0.25">
      <c r="A110" s="36" t="s">
        <v>194</v>
      </c>
      <c r="B110" s="33" t="s">
        <v>195</v>
      </c>
      <c r="C110" s="36" t="s">
        <v>30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31">
        <f t="shared" si="38"/>
        <v>0</v>
      </c>
      <c r="T110" s="32" t="str">
        <f t="shared" si="35"/>
        <v>-</v>
      </c>
      <c r="U110" s="31">
        <f t="shared" si="39"/>
        <v>0</v>
      </c>
      <c r="V110" s="32" t="str">
        <f t="shared" si="36"/>
        <v>-</v>
      </c>
      <c r="W110" s="28" t="s">
        <v>31</v>
      </c>
      <c r="X110" s="23"/>
    </row>
    <row r="111" spans="1:24" ht="47.25" x14ac:dyDescent="0.25">
      <c r="A111" s="36" t="s">
        <v>196</v>
      </c>
      <c r="B111" s="33" t="s">
        <v>197</v>
      </c>
      <c r="C111" s="36" t="s">
        <v>30</v>
      </c>
      <c r="D111" s="40">
        <v>0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31">
        <f t="shared" si="38"/>
        <v>0</v>
      </c>
      <c r="T111" s="32" t="str">
        <f t="shared" si="35"/>
        <v>-</v>
      </c>
      <c r="U111" s="31">
        <f t="shared" si="39"/>
        <v>0</v>
      </c>
      <c r="V111" s="32" t="str">
        <f t="shared" si="36"/>
        <v>-</v>
      </c>
      <c r="W111" s="28" t="s">
        <v>31</v>
      </c>
      <c r="X111" s="23"/>
    </row>
    <row r="112" spans="1:24" ht="31.5" x14ac:dyDescent="0.25">
      <c r="A112" s="36" t="s">
        <v>198</v>
      </c>
      <c r="B112" s="33" t="s">
        <v>199</v>
      </c>
      <c r="C112" s="36" t="s">
        <v>30</v>
      </c>
      <c r="D112" s="40">
        <f t="shared" ref="D112:R112" si="46">SUM(D113:D122)</f>
        <v>1198.9956757736759</v>
      </c>
      <c r="E112" s="40">
        <f t="shared" si="46"/>
        <v>0</v>
      </c>
      <c r="F112" s="40">
        <f t="shared" si="46"/>
        <v>716.19990148000011</v>
      </c>
      <c r="G112" s="40">
        <f t="shared" si="46"/>
        <v>31.061999999999998</v>
      </c>
      <c r="H112" s="40">
        <f t="shared" si="46"/>
        <v>0</v>
      </c>
      <c r="I112" s="40">
        <f t="shared" si="46"/>
        <v>561.72399999999993</v>
      </c>
      <c r="J112" s="40">
        <f t="shared" si="46"/>
        <v>0</v>
      </c>
      <c r="K112" s="40">
        <f t="shared" si="46"/>
        <v>0</v>
      </c>
      <c r="L112" s="40">
        <f t="shared" si="46"/>
        <v>0</v>
      </c>
      <c r="M112" s="40">
        <f t="shared" si="46"/>
        <v>711.8617402000001</v>
      </c>
      <c r="N112" s="40">
        <f t="shared" si="46"/>
        <v>31.061999999999998</v>
      </c>
      <c r="O112" s="40">
        <f t="shared" si="46"/>
        <v>0</v>
      </c>
      <c r="P112" s="40">
        <f t="shared" si="46"/>
        <v>561.71399999999994</v>
      </c>
      <c r="Q112" s="40">
        <f t="shared" si="46"/>
        <v>0</v>
      </c>
      <c r="R112" s="40">
        <f t="shared" si="46"/>
        <v>0</v>
      </c>
      <c r="S112" s="31">
        <f t="shared" si="38"/>
        <v>0</v>
      </c>
      <c r="T112" s="32" t="str">
        <f t="shared" si="35"/>
        <v>-</v>
      </c>
      <c r="U112" s="31">
        <f t="shared" si="39"/>
        <v>-4.3381612800000084</v>
      </c>
      <c r="V112" s="32">
        <f t="shared" si="36"/>
        <v>-6.0571933492805036E-3</v>
      </c>
      <c r="W112" s="28" t="s">
        <v>31</v>
      </c>
      <c r="X112" s="23"/>
    </row>
    <row r="113" spans="1:24" ht="110.25" x14ac:dyDescent="0.25">
      <c r="A113" s="36" t="s">
        <v>198</v>
      </c>
      <c r="B113" s="33" t="s">
        <v>200</v>
      </c>
      <c r="C113" s="36" t="s">
        <v>201</v>
      </c>
      <c r="D113" s="40">
        <v>104.91409443999999</v>
      </c>
      <c r="E113" s="40">
        <v>0</v>
      </c>
      <c r="F113" s="40">
        <v>104.91409444</v>
      </c>
      <c r="G113" s="40">
        <v>6.75</v>
      </c>
      <c r="H113" s="40">
        <v>0</v>
      </c>
      <c r="I113" s="40">
        <v>62.09</v>
      </c>
      <c r="J113" s="40">
        <v>0</v>
      </c>
      <c r="K113" s="40">
        <v>0</v>
      </c>
      <c r="L113" s="40">
        <v>0</v>
      </c>
      <c r="M113" s="40">
        <v>104.91409444</v>
      </c>
      <c r="N113" s="40">
        <v>6.75</v>
      </c>
      <c r="O113" s="40">
        <v>0</v>
      </c>
      <c r="P113" s="40">
        <v>62.09</v>
      </c>
      <c r="Q113" s="40">
        <v>0</v>
      </c>
      <c r="R113" s="40">
        <v>0</v>
      </c>
      <c r="S113" s="31">
        <f t="shared" si="38"/>
        <v>0</v>
      </c>
      <c r="T113" s="32" t="str">
        <f t="shared" si="35"/>
        <v>-</v>
      </c>
      <c r="U113" s="31">
        <f t="shared" si="39"/>
        <v>0</v>
      </c>
      <c r="V113" s="32">
        <f t="shared" si="36"/>
        <v>0</v>
      </c>
      <c r="W113" s="40" t="s">
        <v>31</v>
      </c>
      <c r="X113" s="23"/>
    </row>
    <row r="114" spans="1:24" ht="110.25" x14ac:dyDescent="0.25">
      <c r="A114" s="36" t="s">
        <v>198</v>
      </c>
      <c r="B114" s="33" t="s">
        <v>202</v>
      </c>
      <c r="C114" s="36" t="s">
        <v>203</v>
      </c>
      <c r="D114" s="40">
        <v>44.037289119999997</v>
      </c>
      <c r="E114" s="40">
        <v>0</v>
      </c>
      <c r="F114" s="40">
        <v>44.037289119999997</v>
      </c>
      <c r="G114" s="40">
        <v>2.129</v>
      </c>
      <c r="H114" s="40">
        <v>0</v>
      </c>
      <c r="I114" s="40">
        <v>31.146999999999998</v>
      </c>
      <c r="J114" s="40">
        <v>0</v>
      </c>
      <c r="K114" s="40">
        <v>0</v>
      </c>
      <c r="L114" s="40">
        <v>0</v>
      </c>
      <c r="M114" s="40">
        <v>44.037289119999997</v>
      </c>
      <c r="N114" s="40">
        <v>2.129</v>
      </c>
      <c r="O114" s="40">
        <v>0</v>
      </c>
      <c r="P114" s="40">
        <v>31.146999999999998</v>
      </c>
      <c r="Q114" s="40">
        <v>0</v>
      </c>
      <c r="R114" s="40">
        <v>0</v>
      </c>
      <c r="S114" s="31">
        <f t="shared" si="38"/>
        <v>0</v>
      </c>
      <c r="T114" s="32" t="str">
        <f t="shared" si="35"/>
        <v>-</v>
      </c>
      <c r="U114" s="31">
        <f t="shared" si="39"/>
        <v>0</v>
      </c>
      <c r="V114" s="32">
        <f t="shared" si="36"/>
        <v>0</v>
      </c>
      <c r="W114" s="40" t="s">
        <v>31</v>
      </c>
      <c r="X114" s="23"/>
    </row>
    <row r="115" spans="1:24" ht="110.25" x14ac:dyDescent="0.25">
      <c r="A115" s="36" t="s">
        <v>198</v>
      </c>
      <c r="B115" s="33" t="s">
        <v>204</v>
      </c>
      <c r="C115" s="36" t="s">
        <v>205</v>
      </c>
      <c r="D115" s="40">
        <v>356.47487494367601</v>
      </c>
      <c r="E115" s="40">
        <v>0</v>
      </c>
      <c r="F115" s="40">
        <v>216.54814969</v>
      </c>
      <c r="G115" s="40">
        <v>6.14</v>
      </c>
      <c r="H115" s="40">
        <v>0</v>
      </c>
      <c r="I115" s="40">
        <v>184.58</v>
      </c>
      <c r="J115" s="40">
        <v>0</v>
      </c>
      <c r="K115" s="40">
        <v>0</v>
      </c>
      <c r="L115" s="40">
        <v>0</v>
      </c>
      <c r="M115" s="40">
        <v>212.20998840999999</v>
      </c>
      <c r="N115" s="40">
        <v>6.14</v>
      </c>
      <c r="O115" s="40">
        <v>0</v>
      </c>
      <c r="P115" s="40">
        <v>184.57</v>
      </c>
      <c r="Q115" s="40">
        <v>0</v>
      </c>
      <c r="R115" s="40">
        <v>0</v>
      </c>
      <c r="S115" s="31">
        <f t="shared" si="38"/>
        <v>0</v>
      </c>
      <c r="T115" s="32" t="str">
        <f t="shared" si="35"/>
        <v>-</v>
      </c>
      <c r="U115" s="31">
        <f t="shared" si="39"/>
        <v>-4.3381612800000084</v>
      </c>
      <c r="V115" s="32">
        <f t="shared" si="36"/>
        <v>-2.0033241042282345E-2</v>
      </c>
      <c r="W115" s="40" t="s">
        <v>31</v>
      </c>
      <c r="X115" s="23"/>
    </row>
    <row r="116" spans="1:24" ht="110.25" x14ac:dyDescent="0.25">
      <c r="A116" s="36" t="s">
        <v>198</v>
      </c>
      <c r="B116" s="33" t="s">
        <v>206</v>
      </c>
      <c r="C116" s="36" t="s">
        <v>207</v>
      </c>
      <c r="D116" s="40">
        <v>158.85003632999999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31">
        <f t="shared" si="38"/>
        <v>0</v>
      </c>
      <c r="T116" s="32" t="str">
        <f t="shared" si="35"/>
        <v>-</v>
      </c>
      <c r="U116" s="31">
        <f t="shared" si="39"/>
        <v>0</v>
      </c>
      <c r="V116" s="32" t="str">
        <f t="shared" si="36"/>
        <v>-</v>
      </c>
      <c r="W116" s="40" t="s">
        <v>31</v>
      </c>
      <c r="X116" s="23"/>
    </row>
    <row r="117" spans="1:24" ht="110.25" x14ac:dyDescent="0.25">
      <c r="A117" s="36" t="s">
        <v>198</v>
      </c>
      <c r="B117" s="33" t="s">
        <v>208</v>
      </c>
      <c r="C117" s="36" t="s">
        <v>209</v>
      </c>
      <c r="D117" s="40">
        <v>43.782113989999999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31">
        <f t="shared" si="38"/>
        <v>0</v>
      </c>
      <c r="T117" s="32" t="str">
        <f t="shared" si="35"/>
        <v>-</v>
      </c>
      <c r="U117" s="31">
        <f t="shared" si="39"/>
        <v>0</v>
      </c>
      <c r="V117" s="32" t="str">
        <f t="shared" si="36"/>
        <v>-</v>
      </c>
      <c r="W117" s="40" t="s">
        <v>31</v>
      </c>
      <c r="X117" s="23"/>
    </row>
    <row r="118" spans="1:24" ht="110.25" x14ac:dyDescent="0.25">
      <c r="A118" s="36" t="s">
        <v>198</v>
      </c>
      <c r="B118" s="33" t="s">
        <v>210</v>
      </c>
      <c r="C118" s="36" t="s">
        <v>211</v>
      </c>
      <c r="D118" s="40">
        <v>122.42624991</v>
      </c>
      <c r="E118" s="40">
        <v>0</v>
      </c>
      <c r="F118" s="40">
        <v>122.42624991</v>
      </c>
      <c r="G118" s="40">
        <v>4.96</v>
      </c>
      <c r="H118" s="40">
        <v>0</v>
      </c>
      <c r="I118" s="40">
        <v>95.049000000000007</v>
      </c>
      <c r="J118" s="40">
        <v>0</v>
      </c>
      <c r="K118" s="40">
        <v>0</v>
      </c>
      <c r="L118" s="40">
        <v>0</v>
      </c>
      <c r="M118" s="40">
        <v>122.42624991</v>
      </c>
      <c r="N118" s="40">
        <v>4.96</v>
      </c>
      <c r="O118" s="40">
        <v>0</v>
      </c>
      <c r="P118" s="40">
        <v>95.049000000000007</v>
      </c>
      <c r="Q118" s="40">
        <v>0</v>
      </c>
      <c r="R118" s="40">
        <v>0</v>
      </c>
      <c r="S118" s="31">
        <f t="shared" si="38"/>
        <v>0</v>
      </c>
      <c r="T118" s="32" t="str">
        <f t="shared" si="35"/>
        <v>-</v>
      </c>
      <c r="U118" s="31">
        <f t="shared" si="39"/>
        <v>0</v>
      </c>
      <c r="V118" s="32">
        <f t="shared" si="36"/>
        <v>0</v>
      </c>
      <c r="W118" s="40" t="s">
        <v>31</v>
      </c>
      <c r="X118" s="23"/>
    </row>
    <row r="119" spans="1:24" ht="110.25" x14ac:dyDescent="0.25">
      <c r="A119" s="36" t="s">
        <v>198</v>
      </c>
      <c r="B119" s="33" t="s">
        <v>212</v>
      </c>
      <c r="C119" s="36" t="s">
        <v>213</v>
      </c>
      <c r="D119" s="40">
        <v>102.40397553</v>
      </c>
      <c r="E119" s="40">
        <v>0</v>
      </c>
      <c r="F119" s="40">
        <v>102.40397553</v>
      </c>
      <c r="G119" s="40">
        <v>4.133</v>
      </c>
      <c r="H119" s="40">
        <v>0</v>
      </c>
      <c r="I119" s="40">
        <v>87.858000000000004</v>
      </c>
      <c r="J119" s="40">
        <v>0</v>
      </c>
      <c r="K119" s="40">
        <v>0</v>
      </c>
      <c r="L119" s="40">
        <v>0</v>
      </c>
      <c r="M119" s="40">
        <v>102.40397553</v>
      </c>
      <c r="N119" s="40">
        <v>4.133</v>
      </c>
      <c r="O119" s="40">
        <v>0</v>
      </c>
      <c r="P119" s="40">
        <v>87.858000000000004</v>
      </c>
      <c r="Q119" s="40">
        <v>0</v>
      </c>
      <c r="R119" s="40">
        <v>0</v>
      </c>
      <c r="S119" s="31">
        <f t="shared" si="38"/>
        <v>0</v>
      </c>
      <c r="T119" s="32" t="str">
        <f t="shared" si="35"/>
        <v>-</v>
      </c>
      <c r="U119" s="31">
        <f t="shared" si="39"/>
        <v>0</v>
      </c>
      <c r="V119" s="32">
        <f t="shared" si="36"/>
        <v>0</v>
      </c>
      <c r="W119" s="40" t="s">
        <v>31</v>
      </c>
      <c r="X119" s="23"/>
    </row>
    <row r="120" spans="1:24" ht="110.25" x14ac:dyDescent="0.25">
      <c r="A120" s="36" t="s">
        <v>198</v>
      </c>
      <c r="B120" s="33" t="s">
        <v>214</v>
      </c>
      <c r="C120" s="36" t="s">
        <v>215</v>
      </c>
      <c r="D120" s="40">
        <v>125.87014278999999</v>
      </c>
      <c r="E120" s="40">
        <v>0</v>
      </c>
      <c r="F120" s="40">
        <v>125.87014279</v>
      </c>
      <c r="G120" s="40">
        <v>6.95</v>
      </c>
      <c r="H120" s="40">
        <v>0</v>
      </c>
      <c r="I120" s="40">
        <v>101</v>
      </c>
      <c r="J120" s="40">
        <v>0</v>
      </c>
      <c r="K120" s="40">
        <v>0</v>
      </c>
      <c r="L120" s="40">
        <v>0</v>
      </c>
      <c r="M120" s="40">
        <v>125.87014279</v>
      </c>
      <c r="N120" s="40">
        <v>6.95</v>
      </c>
      <c r="O120" s="40">
        <v>0</v>
      </c>
      <c r="P120" s="40">
        <v>101</v>
      </c>
      <c r="Q120" s="40">
        <v>0</v>
      </c>
      <c r="R120" s="40">
        <v>0</v>
      </c>
      <c r="S120" s="31">
        <f t="shared" si="38"/>
        <v>0</v>
      </c>
      <c r="T120" s="32" t="str">
        <f t="shared" si="35"/>
        <v>-</v>
      </c>
      <c r="U120" s="31">
        <f t="shared" si="39"/>
        <v>0</v>
      </c>
      <c r="V120" s="32">
        <f t="shared" si="36"/>
        <v>0</v>
      </c>
      <c r="W120" s="40" t="s">
        <v>31</v>
      </c>
      <c r="X120" s="23"/>
    </row>
    <row r="121" spans="1:24" ht="110.25" x14ac:dyDescent="0.25">
      <c r="A121" s="36" t="s">
        <v>198</v>
      </c>
      <c r="B121" s="33" t="s">
        <v>216</v>
      </c>
      <c r="C121" s="36" t="s">
        <v>217</v>
      </c>
      <c r="D121" s="40">
        <v>119.65261705999998</v>
      </c>
      <c r="E121" s="40">
        <v>0</v>
      </c>
      <c r="F121" s="40">
        <v>0</v>
      </c>
      <c r="G121" s="40">
        <v>0</v>
      </c>
      <c r="H121" s="40">
        <v>0</v>
      </c>
      <c r="I121" s="40"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  <c r="S121" s="31">
        <f t="shared" si="38"/>
        <v>0</v>
      </c>
      <c r="T121" s="32" t="str">
        <f t="shared" si="35"/>
        <v>-</v>
      </c>
      <c r="U121" s="31">
        <f t="shared" si="39"/>
        <v>0</v>
      </c>
      <c r="V121" s="32" t="str">
        <f t="shared" si="36"/>
        <v>-</v>
      </c>
      <c r="W121" s="40" t="s">
        <v>31</v>
      </c>
      <c r="X121" s="23"/>
    </row>
    <row r="122" spans="1:24" ht="110.25" x14ac:dyDescent="0.25">
      <c r="A122" s="36" t="s">
        <v>198</v>
      </c>
      <c r="B122" s="33" t="s">
        <v>218</v>
      </c>
      <c r="C122" s="36" t="s">
        <v>219</v>
      </c>
      <c r="D122" s="40">
        <v>20.584281659999998</v>
      </c>
      <c r="E122" s="40">
        <v>0</v>
      </c>
      <c r="F122" s="40">
        <v>0</v>
      </c>
      <c r="G122" s="40">
        <v>0</v>
      </c>
      <c r="H122" s="40">
        <v>0</v>
      </c>
      <c r="I122" s="40"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0</v>
      </c>
      <c r="S122" s="31">
        <f t="shared" si="38"/>
        <v>0</v>
      </c>
      <c r="T122" s="32" t="str">
        <f t="shared" si="35"/>
        <v>-</v>
      </c>
      <c r="U122" s="31">
        <f t="shared" si="39"/>
        <v>0</v>
      </c>
      <c r="V122" s="32" t="str">
        <f t="shared" si="36"/>
        <v>-</v>
      </c>
      <c r="W122" s="40" t="s">
        <v>31</v>
      </c>
      <c r="X122" s="23"/>
    </row>
    <row r="123" spans="1:24" ht="47.25" x14ac:dyDescent="0.25">
      <c r="A123" s="36" t="s">
        <v>220</v>
      </c>
      <c r="B123" s="33" t="s">
        <v>221</v>
      </c>
      <c r="C123" s="36" t="s">
        <v>30</v>
      </c>
      <c r="D123" s="37">
        <v>0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7">
        <v>0</v>
      </c>
      <c r="R123" s="37">
        <v>0</v>
      </c>
      <c r="S123" s="31">
        <f t="shared" si="38"/>
        <v>0</v>
      </c>
      <c r="T123" s="32" t="str">
        <f t="shared" si="35"/>
        <v>-</v>
      </c>
      <c r="U123" s="31">
        <f t="shared" si="39"/>
        <v>0</v>
      </c>
      <c r="V123" s="32" t="str">
        <f t="shared" si="36"/>
        <v>-</v>
      </c>
      <c r="W123" s="28" t="s">
        <v>31</v>
      </c>
      <c r="X123" s="23"/>
    </row>
    <row r="124" spans="1:24" ht="31.5" x14ac:dyDescent="0.25">
      <c r="A124" s="36" t="s">
        <v>222</v>
      </c>
      <c r="B124" s="33" t="s">
        <v>223</v>
      </c>
      <c r="C124" s="36" t="s">
        <v>30</v>
      </c>
      <c r="D124" s="37">
        <f t="shared" ref="D124:R124" si="47">SUM(D125:D132)</f>
        <v>0</v>
      </c>
      <c r="E124" s="37">
        <f t="shared" si="47"/>
        <v>0</v>
      </c>
      <c r="F124" s="37">
        <f t="shared" si="47"/>
        <v>0</v>
      </c>
      <c r="G124" s="37">
        <f t="shared" si="47"/>
        <v>0</v>
      </c>
      <c r="H124" s="37">
        <f t="shared" si="47"/>
        <v>0</v>
      </c>
      <c r="I124" s="37">
        <f t="shared" si="47"/>
        <v>0</v>
      </c>
      <c r="J124" s="37">
        <f t="shared" si="47"/>
        <v>0</v>
      </c>
      <c r="K124" s="37">
        <f t="shared" si="47"/>
        <v>0</v>
      </c>
      <c r="L124" s="37">
        <f t="shared" si="47"/>
        <v>0</v>
      </c>
      <c r="M124" s="37">
        <f t="shared" si="47"/>
        <v>73.050498079999997</v>
      </c>
      <c r="N124" s="37">
        <f t="shared" si="47"/>
        <v>0</v>
      </c>
      <c r="O124" s="37">
        <f t="shared" si="47"/>
        <v>0</v>
      </c>
      <c r="P124" s="37">
        <f t="shared" si="47"/>
        <v>0</v>
      </c>
      <c r="Q124" s="37">
        <f t="shared" si="47"/>
        <v>0</v>
      </c>
      <c r="R124" s="37">
        <f t="shared" si="47"/>
        <v>103</v>
      </c>
      <c r="S124" s="31">
        <f t="shared" si="38"/>
        <v>0</v>
      </c>
      <c r="T124" s="32" t="str">
        <f t="shared" si="35"/>
        <v>-</v>
      </c>
      <c r="U124" s="31">
        <f t="shared" si="39"/>
        <v>73.050498079999997</v>
      </c>
      <c r="V124" s="32" t="str">
        <f t="shared" si="36"/>
        <v>-</v>
      </c>
      <c r="W124" s="28" t="s">
        <v>31</v>
      </c>
      <c r="X124" s="23"/>
    </row>
    <row r="125" spans="1:24" ht="31.5" x14ac:dyDescent="0.25">
      <c r="A125" s="36" t="s">
        <v>222</v>
      </c>
      <c r="B125" s="33" t="s">
        <v>224</v>
      </c>
      <c r="C125" s="36" t="s">
        <v>225</v>
      </c>
      <c r="D125" s="40" t="s">
        <v>31</v>
      </c>
      <c r="E125" s="40" t="s">
        <v>31</v>
      </c>
      <c r="F125" s="40" t="s">
        <v>31</v>
      </c>
      <c r="G125" s="40" t="s">
        <v>31</v>
      </c>
      <c r="H125" s="40" t="s">
        <v>31</v>
      </c>
      <c r="I125" s="40" t="s">
        <v>31</v>
      </c>
      <c r="J125" s="40" t="s">
        <v>31</v>
      </c>
      <c r="K125" s="40" t="s">
        <v>31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0</v>
      </c>
      <c r="S125" s="31" t="str">
        <f t="shared" si="38"/>
        <v>нд</v>
      </c>
      <c r="T125" s="32" t="str">
        <f t="shared" si="35"/>
        <v>нд</v>
      </c>
      <c r="U125" s="31" t="str">
        <f t="shared" si="39"/>
        <v>нд</v>
      </c>
      <c r="V125" s="32" t="str">
        <f t="shared" si="36"/>
        <v>нд</v>
      </c>
      <c r="W125" s="40" t="s">
        <v>31</v>
      </c>
      <c r="X125" s="23"/>
    </row>
    <row r="126" spans="1:24" ht="63" x14ac:dyDescent="0.25">
      <c r="A126" s="36" t="s">
        <v>222</v>
      </c>
      <c r="B126" s="33" t="s">
        <v>226</v>
      </c>
      <c r="C126" s="36" t="s">
        <v>227</v>
      </c>
      <c r="D126" s="40" t="s">
        <v>31</v>
      </c>
      <c r="E126" s="40" t="s">
        <v>31</v>
      </c>
      <c r="F126" s="40" t="s">
        <v>31</v>
      </c>
      <c r="G126" s="40" t="s">
        <v>31</v>
      </c>
      <c r="H126" s="40" t="s">
        <v>31</v>
      </c>
      <c r="I126" s="40" t="s">
        <v>31</v>
      </c>
      <c r="J126" s="40" t="s">
        <v>31</v>
      </c>
      <c r="K126" s="40" t="s">
        <v>31</v>
      </c>
      <c r="L126" s="40">
        <v>0</v>
      </c>
      <c r="M126" s="40">
        <v>0.35913138</v>
      </c>
      <c r="N126" s="40">
        <v>0</v>
      </c>
      <c r="O126" s="40">
        <v>0</v>
      </c>
      <c r="P126" s="40">
        <v>0</v>
      </c>
      <c r="Q126" s="40">
        <v>0</v>
      </c>
      <c r="R126" s="40">
        <v>1</v>
      </c>
      <c r="S126" s="31" t="str">
        <f t="shared" si="38"/>
        <v>нд</v>
      </c>
      <c r="T126" s="32" t="str">
        <f t="shared" si="35"/>
        <v>нд</v>
      </c>
      <c r="U126" s="31" t="str">
        <f t="shared" si="39"/>
        <v>нд</v>
      </c>
      <c r="V126" s="32" t="str">
        <f t="shared" si="36"/>
        <v>нд</v>
      </c>
      <c r="W126" s="41" t="s">
        <v>366</v>
      </c>
      <c r="X126" s="23"/>
    </row>
    <row r="127" spans="1:24" ht="31.5" x14ac:dyDescent="0.25">
      <c r="A127" s="36" t="s">
        <v>222</v>
      </c>
      <c r="B127" s="33" t="s">
        <v>228</v>
      </c>
      <c r="C127" s="36" t="s">
        <v>229</v>
      </c>
      <c r="D127" s="40" t="s">
        <v>31</v>
      </c>
      <c r="E127" s="40" t="s">
        <v>31</v>
      </c>
      <c r="F127" s="40" t="s">
        <v>31</v>
      </c>
      <c r="G127" s="40" t="s">
        <v>31</v>
      </c>
      <c r="H127" s="40" t="s">
        <v>31</v>
      </c>
      <c r="I127" s="40" t="s">
        <v>31</v>
      </c>
      <c r="J127" s="40" t="s">
        <v>31</v>
      </c>
      <c r="K127" s="40" t="s">
        <v>31</v>
      </c>
      <c r="L127" s="40">
        <v>0</v>
      </c>
      <c r="M127" s="40">
        <v>1.4867999999999999</v>
      </c>
      <c r="N127" s="40">
        <v>0</v>
      </c>
      <c r="O127" s="40">
        <v>0</v>
      </c>
      <c r="P127" s="40">
        <v>0</v>
      </c>
      <c r="Q127" s="40">
        <v>0</v>
      </c>
      <c r="R127" s="40">
        <v>7</v>
      </c>
      <c r="S127" s="31" t="str">
        <f t="shared" si="38"/>
        <v>нд</v>
      </c>
      <c r="T127" s="32" t="str">
        <f t="shared" si="35"/>
        <v>нд</v>
      </c>
      <c r="U127" s="31" t="str">
        <f t="shared" si="39"/>
        <v>нд</v>
      </c>
      <c r="V127" s="32" t="str">
        <f t="shared" si="36"/>
        <v>нд</v>
      </c>
      <c r="W127" s="41" t="s">
        <v>366</v>
      </c>
      <c r="X127" s="23"/>
    </row>
    <row r="128" spans="1:24" ht="47.25" x14ac:dyDescent="0.25">
      <c r="A128" s="36" t="s">
        <v>222</v>
      </c>
      <c r="B128" s="33" t="s">
        <v>230</v>
      </c>
      <c r="C128" s="36" t="s">
        <v>231</v>
      </c>
      <c r="D128" s="40" t="s">
        <v>31</v>
      </c>
      <c r="E128" s="40" t="s">
        <v>31</v>
      </c>
      <c r="F128" s="40" t="s">
        <v>31</v>
      </c>
      <c r="G128" s="40" t="s">
        <v>31</v>
      </c>
      <c r="H128" s="40" t="s">
        <v>31</v>
      </c>
      <c r="I128" s="40" t="s">
        <v>31</v>
      </c>
      <c r="J128" s="40" t="s">
        <v>31</v>
      </c>
      <c r="K128" s="40" t="s">
        <v>31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  <c r="S128" s="31" t="str">
        <f t="shared" si="38"/>
        <v>нд</v>
      </c>
      <c r="T128" s="32" t="str">
        <f t="shared" si="35"/>
        <v>нд</v>
      </c>
      <c r="U128" s="31" t="str">
        <f t="shared" si="39"/>
        <v>нд</v>
      </c>
      <c r="V128" s="32" t="str">
        <f t="shared" si="36"/>
        <v>нд</v>
      </c>
      <c r="W128" s="40" t="s">
        <v>31</v>
      </c>
      <c r="X128" s="23"/>
    </row>
    <row r="129" spans="1:24" ht="78.75" x14ac:dyDescent="0.25">
      <c r="A129" s="36" t="s">
        <v>222</v>
      </c>
      <c r="B129" s="33" t="s">
        <v>232</v>
      </c>
      <c r="C129" s="36" t="s">
        <v>233</v>
      </c>
      <c r="D129" s="40" t="s">
        <v>31</v>
      </c>
      <c r="E129" s="40" t="s">
        <v>31</v>
      </c>
      <c r="F129" s="40" t="s">
        <v>31</v>
      </c>
      <c r="G129" s="40" t="s">
        <v>31</v>
      </c>
      <c r="H129" s="40" t="s">
        <v>31</v>
      </c>
      <c r="I129" s="40" t="s">
        <v>31</v>
      </c>
      <c r="J129" s="40" t="s">
        <v>31</v>
      </c>
      <c r="K129" s="40" t="s">
        <v>31</v>
      </c>
      <c r="L129" s="40">
        <v>0</v>
      </c>
      <c r="M129" s="40">
        <v>30.717292319999999</v>
      </c>
      <c r="N129" s="40">
        <v>0</v>
      </c>
      <c r="O129" s="40">
        <v>0</v>
      </c>
      <c r="P129" s="40">
        <v>0</v>
      </c>
      <c r="Q129" s="40">
        <v>0</v>
      </c>
      <c r="R129" s="40">
        <v>14</v>
      </c>
      <c r="S129" s="31" t="str">
        <f t="shared" si="38"/>
        <v>нд</v>
      </c>
      <c r="T129" s="32" t="str">
        <f t="shared" si="35"/>
        <v>нд</v>
      </c>
      <c r="U129" s="31" t="str">
        <f t="shared" si="39"/>
        <v>нд</v>
      </c>
      <c r="V129" s="32" t="str">
        <f t="shared" si="36"/>
        <v>нд</v>
      </c>
      <c r="W129" s="41" t="s">
        <v>367</v>
      </c>
      <c r="X129" s="23"/>
    </row>
    <row r="130" spans="1:24" ht="47.25" x14ac:dyDescent="0.25">
      <c r="A130" s="36" t="s">
        <v>222</v>
      </c>
      <c r="B130" s="33" t="s">
        <v>234</v>
      </c>
      <c r="C130" s="36" t="s">
        <v>235</v>
      </c>
      <c r="D130" s="40" t="s">
        <v>31</v>
      </c>
      <c r="E130" s="40" t="s">
        <v>31</v>
      </c>
      <c r="F130" s="40" t="s">
        <v>31</v>
      </c>
      <c r="G130" s="40" t="s">
        <v>31</v>
      </c>
      <c r="H130" s="40" t="s">
        <v>31</v>
      </c>
      <c r="I130" s="40" t="s">
        <v>31</v>
      </c>
      <c r="J130" s="40" t="s">
        <v>31</v>
      </c>
      <c r="K130" s="40" t="s">
        <v>31</v>
      </c>
      <c r="L130" s="40">
        <v>0</v>
      </c>
      <c r="M130" s="40">
        <v>6.92986111</v>
      </c>
      <c r="N130" s="40">
        <v>0</v>
      </c>
      <c r="O130" s="40">
        <v>0</v>
      </c>
      <c r="P130" s="40">
        <v>0</v>
      </c>
      <c r="Q130" s="40">
        <v>0</v>
      </c>
      <c r="R130" s="40">
        <v>1</v>
      </c>
      <c r="S130" s="31" t="str">
        <f t="shared" si="38"/>
        <v>нд</v>
      </c>
      <c r="T130" s="32" t="str">
        <f t="shared" si="35"/>
        <v>нд</v>
      </c>
      <c r="U130" s="31" t="str">
        <f t="shared" si="39"/>
        <v>нд</v>
      </c>
      <c r="V130" s="32" t="str">
        <f t="shared" si="36"/>
        <v>нд</v>
      </c>
      <c r="W130" s="41" t="s">
        <v>368</v>
      </c>
      <c r="X130" s="23"/>
    </row>
    <row r="131" spans="1:24" ht="47.25" x14ac:dyDescent="0.25">
      <c r="A131" s="36" t="s">
        <v>222</v>
      </c>
      <c r="B131" s="33" t="s">
        <v>236</v>
      </c>
      <c r="C131" s="36" t="s">
        <v>237</v>
      </c>
      <c r="D131" s="40" t="s">
        <v>31</v>
      </c>
      <c r="E131" s="40" t="s">
        <v>31</v>
      </c>
      <c r="F131" s="40" t="s">
        <v>31</v>
      </c>
      <c r="G131" s="40" t="s">
        <v>31</v>
      </c>
      <c r="H131" s="40" t="s">
        <v>31</v>
      </c>
      <c r="I131" s="40" t="s">
        <v>31</v>
      </c>
      <c r="J131" s="40" t="s">
        <v>31</v>
      </c>
      <c r="K131" s="40" t="s">
        <v>31</v>
      </c>
      <c r="L131" s="40">
        <v>0</v>
      </c>
      <c r="M131" s="40">
        <v>3.7108020000000002</v>
      </c>
      <c r="N131" s="40">
        <v>0</v>
      </c>
      <c r="O131" s="40">
        <v>0</v>
      </c>
      <c r="P131" s="40">
        <v>0</v>
      </c>
      <c r="Q131" s="40">
        <v>0</v>
      </c>
      <c r="R131" s="40">
        <v>13</v>
      </c>
      <c r="S131" s="31" t="str">
        <f t="shared" si="38"/>
        <v>нд</v>
      </c>
      <c r="T131" s="32" t="str">
        <f t="shared" si="35"/>
        <v>нд</v>
      </c>
      <c r="U131" s="31" t="str">
        <f t="shared" si="39"/>
        <v>нд</v>
      </c>
      <c r="V131" s="32" t="str">
        <f t="shared" si="36"/>
        <v>нд</v>
      </c>
      <c r="W131" s="41" t="s">
        <v>369</v>
      </c>
      <c r="X131" s="23"/>
    </row>
    <row r="132" spans="1:24" ht="110.25" x14ac:dyDescent="0.25">
      <c r="A132" s="36" t="s">
        <v>222</v>
      </c>
      <c r="B132" s="33" t="s">
        <v>238</v>
      </c>
      <c r="C132" s="36" t="s">
        <v>239</v>
      </c>
      <c r="D132" s="40" t="s">
        <v>31</v>
      </c>
      <c r="E132" s="40" t="s">
        <v>31</v>
      </c>
      <c r="F132" s="40" t="s">
        <v>31</v>
      </c>
      <c r="G132" s="40" t="s">
        <v>31</v>
      </c>
      <c r="H132" s="40" t="s">
        <v>31</v>
      </c>
      <c r="I132" s="40" t="s">
        <v>31</v>
      </c>
      <c r="J132" s="40" t="s">
        <v>31</v>
      </c>
      <c r="K132" s="40" t="s">
        <v>31</v>
      </c>
      <c r="L132" s="40">
        <v>0</v>
      </c>
      <c r="M132" s="40">
        <v>29.84661127</v>
      </c>
      <c r="N132" s="40">
        <v>0</v>
      </c>
      <c r="O132" s="40">
        <v>0</v>
      </c>
      <c r="P132" s="40">
        <v>0</v>
      </c>
      <c r="Q132" s="40">
        <v>0</v>
      </c>
      <c r="R132" s="40">
        <v>67</v>
      </c>
      <c r="S132" s="31" t="str">
        <f t="shared" si="38"/>
        <v>нд</v>
      </c>
      <c r="T132" s="32" t="str">
        <f t="shared" si="35"/>
        <v>нд</v>
      </c>
      <c r="U132" s="31" t="str">
        <f t="shared" si="39"/>
        <v>нд</v>
      </c>
      <c r="V132" s="32" t="str">
        <f t="shared" si="36"/>
        <v>нд</v>
      </c>
      <c r="W132" s="41" t="s">
        <v>370</v>
      </c>
      <c r="X132" s="23"/>
    </row>
    <row r="133" spans="1:24" ht="47.25" x14ac:dyDescent="0.25">
      <c r="A133" s="36" t="s">
        <v>240</v>
      </c>
      <c r="B133" s="33" t="s">
        <v>241</v>
      </c>
      <c r="C133" s="36" t="s">
        <v>30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0</v>
      </c>
      <c r="S133" s="31">
        <f t="shared" si="38"/>
        <v>0</v>
      </c>
      <c r="T133" s="32" t="str">
        <f t="shared" si="35"/>
        <v>-</v>
      </c>
      <c r="U133" s="31">
        <f t="shared" si="39"/>
        <v>0</v>
      </c>
      <c r="V133" s="32" t="str">
        <f t="shared" si="36"/>
        <v>-</v>
      </c>
      <c r="W133" s="28" t="s">
        <v>31</v>
      </c>
      <c r="X133" s="23"/>
    </row>
    <row r="134" spans="1:24" ht="31.5" x14ac:dyDescent="0.25">
      <c r="A134" s="36" t="s">
        <v>242</v>
      </c>
      <c r="B134" s="33" t="s">
        <v>243</v>
      </c>
      <c r="C134" s="36" t="s">
        <v>30</v>
      </c>
      <c r="D134" s="40">
        <v>0</v>
      </c>
      <c r="E134" s="40">
        <v>0</v>
      </c>
      <c r="F134" s="40">
        <v>0</v>
      </c>
      <c r="G134" s="40">
        <v>0</v>
      </c>
      <c r="H134" s="40">
        <v>0</v>
      </c>
      <c r="I134" s="40">
        <v>0</v>
      </c>
      <c r="J134" s="40"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0</v>
      </c>
      <c r="S134" s="31">
        <f t="shared" si="38"/>
        <v>0</v>
      </c>
      <c r="T134" s="32" t="str">
        <f t="shared" si="35"/>
        <v>-</v>
      </c>
      <c r="U134" s="31">
        <f t="shared" si="39"/>
        <v>0</v>
      </c>
      <c r="V134" s="32" t="str">
        <f t="shared" si="36"/>
        <v>-</v>
      </c>
      <c r="W134" s="28" t="s">
        <v>31</v>
      </c>
      <c r="X134" s="23"/>
    </row>
    <row r="135" spans="1:24" ht="94.5" x14ac:dyDescent="0.25">
      <c r="A135" s="36" t="s">
        <v>244</v>
      </c>
      <c r="B135" s="33" t="s">
        <v>245</v>
      </c>
      <c r="C135" s="36" t="s">
        <v>30</v>
      </c>
      <c r="D135" s="40">
        <v>0</v>
      </c>
      <c r="E135" s="40">
        <v>0</v>
      </c>
      <c r="F135" s="40">
        <v>0</v>
      </c>
      <c r="G135" s="40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0</v>
      </c>
      <c r="S135" s="31">
        <f t="shared" si="38"/>
        <v>0</v>
      </c>
      <c r="T135" s="32" t="str">
        <f t="shared" si="35"/>
        <v>-</v>
      </c>
      <c r="U135" s="31">
        <f t="shared" si="39"/>
        <v>0</v>
      </c>
      <c r="V135" s="32" t="str">
        <f t="shared" si="36"/>
        <v>-</v>
      </c>
      <c r="W135" s="28" t="s">
        <v>31</v>
      </c>
      <c r="X135" s="23"/>
    </row>
    <row r="136" spans="1:24" ht="31.5" x14ac:dyDescent="0.25">
      <c r="A136" s="36" t="s">
        <v>246</v>
      </c>
      <c r="B136" s="33" t="s">
        <v>247</v>
      </c>
      <c r="C136" s="36" t="s">
        <v>30</v>
      </c>
      <c r="D136" s="40">
        <v>0</v>
      </c>
      <c r="E136" s="40">
        <v>0</v>
      </c>
      <c r="F136" s="40">
        <v>0</v>
      </c>
      <c r="G136" s="40">
        <v>0</v>
      </c>
      <c r="H136" s="40">
        <v>0</v>
      </c>
      <c r="I136" s="40">
        <v>0</v>
      </c>
      <c r="J136" s="40"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40">
        <v>0</v>
      </c>
      <c r="S136" s="31">
        <f t="shared" si="38"/>
        <v>0</v>
      </c>
      <c r="T136" s="32" t="str">
        <f t="shared" si="35"/>
        <v>-</v>
      </c>
      <c r="U136" s="31">
        <f t="shared" si="39"/>
        <v>0</v>
      </c>
      <c r="V136" s="32" t="str">
        <f t="shared" si="36"/>
        <v>-</v>
      </c>
      <c r="W136" s="28" t="s">
        <v>31</v>
      </c>
      <c r="X136" s="23"/>
    </row>
    <row r="137" spans="1:24" ht="31.5" x14ac:dyDescent="0.25">
      <c r="A137" s="36" t="s">
        <v>248</v>
      </c>
      <c r="B137" s="33" t="s">
        <v>247</v>
      </c>
      <c r="C137" s="36" t="s">
        <v>30</v>
      </c>
      <c r="D137" s="40">
        <v>0</v>
      </c>
      <c r="E137" s="40">
        <v>0</v>
      </c>
      <c r="F137" s="40">
        <v>0</v>
      </c>
      <c r="G137" s="40">
        <v>0</v>
      </c>
      <c r="H137" s="40">
        <v>0</v>
      </c>
      <c r="I137" s="40">
        <v>0</v>
      </c>
      <c r="J137" s="40"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  <c r="S137" s="31">
        <f t="shared" si="38"/>
        <v>0</v>
      </c>
      <c r="T137" s="32" t="str">
        <f t="shared" si="35"/>
        <v>-</v>
      </c>
      <c r="U137" s="31">
        <f t="shared" si="39"/>
        <v>0</v>
      </c>
      <c r="V137" s="32" t="str">
        <f t="shared" si="36"/>
        <v>-</v>
      </c>
      <c r="W137" s="28" t="s">
        <v>31</v>
      </c>
      <c r="X137" s="23"/>
    </row>
    <row r="138" spans="1:24" ht="47.25" x14ac:dyDescent="0.25">
      <c r="A138" s="36" t="s">
        <v>249</v>
      </c>
      <c r="B138" s="33" t="s">
        <v>250</v>
      </c>
      <c r="C138" s="36" t="s">
        <v>30</v>
      </c>
      <c r="D138" s="40">
        <v>0</v>
      </c>
      <c r="E138" s="40">
        <v>0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0</v>
      </c>
      <c r="S138" s="31">
        <f t="shared" si="38"/>
        <v>0</v>
      </c>
      <c r="T138" s="32" t="str">
        <f t="shared" si="35"/>
        <v>-</v>
      </c>
      <c r="U138" s="31">
        <f t="shared" si="39"/>
        <v>0</v>
      </c>
      <c r="V138" s="32" t="str">
        <f t="shared" si="36"/>
        <v>-</v>
      </c>
      <c r="W138" s="28" t="s">
        <v>31</v>
      </c>
      <c r="X138" s="23"/>
    </row>
    <row r="139" spans="1:24" ht="31.5" x14ac:dyDescent="0.25">
      <c r="A139" s="36" t="s">
        <v>251</v>
      </c>
      <c r="B139" s="33" t="s">
        <v>252</v>
      </c>
      <c r="C139" s="36" t="s">
        <v>30</v>
      </c>
      <c r="D139" s="40">
        <v>0</v>
      </c>
      <c r="E139" s="40">
        <v>0</v>
      </c>
      <c r="F139" s="40">
        <v>0</v>
      </c>
      <c r="G139" s="40">
        <v>0</v>
      </c>
      <c r="H139" s="40">
        <v>0</v>
      </c>
      <c r="I139" s="40">
        <v>0</v>
      </c>
      <c r="J139" s="40">
        <v>0</v>
      </c>
      <c r="K139" s="40">
        <v>0</v>
      </c>
      <c r="L139" s="40">
        <v>0</v>
      </c>
      <c r="M139" s="40">
        <v>0</v>
      </c>
      <c r="N139" s="40">
        <v>0</v>
      </c>
      <c r="O139" s="40">
        <v>0</v>
      </c>
      <c r="P139" s="40">
        <v>0</v>
      </c>
      <c r="Q139" s="40">
        <v>0</v>
      </c>
      <c r="R139" s="40">
        <v>0</v>
      </c>
      <c r="S139" s="31">
        <f t="shared" si="38"/>
        <v>0</v>
      </c>
      <c r="T139" s="32" t="str">
        <f t="shared" si="35"/>
        <v>-</v>
      </c>
      <c r="U139" s="31">
        <f t="shared" si="39"/>
        <v>0</v>
      </c>
      <c r="V139" s="32" t="str">
        <f t="shared" si="36"/>
        <v>-</v>
      </c>
      <c r="W139" s="28" t="s">
        <v>31</v>
      </c>
      <c r="X139" s="23"/>
    </row>
    <row r="140" spans="1:24" ht="31.5" x14ac:dyDescent="0.25">
      <c r="A140" s="36" t="s">
        <v>253</v>
      </c>
      <c r="B140" s="33" t="s">
        <v>247</v>
      </c>
      <c r="C140" s="36" t="s">
        <v>30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0</v>
      </c>
      <c r="S140" s="31">
        <f t="shared" si="38"/>
        <v>0</v>
      </c>
      <c r="T140" s="32" t="str">
        <f t="shared" si="35"/>
        <v>-</v>
      </c>
      <c r="U140" s="31">
        <f t="shared" si="39"/>
        <v>0</v>
      </c>
      <c r="V140" s="32" t="str">
        <f t="shared" si="36"/>
        <v>-</v>
      </c>
      <c r="W140" s="28" t="s">
        <v>31</v>
      </c>
      <c r="X140" s="23"/>
    </row>
    <row r="141" spans="1:24" ht="47.25" x14ac:dyDescent="0.25">
      <c r="A141" s="36" t="s">
        <v>254</v>
      </c>
      <c r="B141" s="33" t="s">
        <v>255</v>
      </c>
      <c r="C141" s="36" t="s">
        <v>30</v>
      </c>
      <c r="D141" s="40">
        <v>0</v>
      </c>
      <c r="E141" s="40">
        <v>0</v>
      </c>
      <c r="F141" s="40">
        <v>0</v>
      </c>
      <c r="G141" s="40">
        <v>0</v>
      </c>
      <c r="H141" s="40">
        <v>0</v>
      </c>
      <c r="I141" s="40">
        <v>0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0</v>
      </c>
      <c r="S141" s="31">
        <f t="shared" si="38"/>
        <v>0</v>
      </c>
      <c r="T141" s="32" t="str">
        <f t="shared" si="35"/>
        <v>-</v>
      </c>
      <c r="U141" s="31">
        <f t="shared" si="39"/>
        <v>0</v>
      </c>
      <c r="V141" s="32" t="str">
        <f t="shared" si="36"/>
        <v>-</v>
      </c>
      <c r="W141" s="28" t="s">
        <v>31</v>
      </c>
      <c r="X141" s="23"/>
    </row>
    <row r="142" spans="1:24" ht="78.75" x14ac:dyDescent="0.25">
      <c r="A142" s="36" t="s">
        <v>256</v>
      </c>
      <c r="B142" s="33" t="s">
        <v>257</v>
      </c>
      <c r="C142" s="36" t="s">
        <v>30</v>
      </c>
      <c r="D142" s="40">
        <v>0</v>
      </c>
      <c r="E142" s="40">
        <v>0</v>
      </c>
      <c r="F142" s="40">
        <v>0</v>
      </c>
      <c r="G142" s="40">
        <v>0</v>
      </c>
      <c r="H142" s="40">
        <v>0</v>
      </c>
      <c r="I142" s="40"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  <c r="S142" s="31">
        <f t="shared" si="38"/>
        <v>0</v>
      </c>
      <c r="T142" s="32" t="str">
        <f t="shared" si="35"/>
        <v>-</v>
      </c>
      <c r="U142" s="31">
        <f t="shared" si="39"/>
        <v>0</v>
      </c>
      <c r="V142" s="32" t="str">
        <f t="shared" si="36"/>
        <v>-</v>
      </c>
      <c r="W142" s="28" t="s">
        <v>31</v>
      </c>
      <c r="X142" s="23"/>
    </row>
    <row r="143" spans="1:24" ht="78.75" x14ac:dyDescent="0.25">
      <c r="A143" s="36" t="s">
        <v>258</v>
      </c>
      <c r="B143" s="33" t="s">
        <v>259</v>
      </c>
      <c r="C143" s="36" t="s">
        <v>30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0</v>
      </c>
      <c r="S143" s="31">
        <f t="shared" si="38"/>
        <v>0</v>
      </c>
      <c r="T143" s="32" t="str">
        <f t="shared" si="35"/>
        <v>-</v>
      </c>
      <c r="U143" s="31">
        <f t="shared" si="39"/>
        <v>0</v>
      </c>
      <c r="V143" s="32" t="str">
        <f t="shared" si="36"/>
        <v>-</v>
      </c>
      <c r="W143" s="28" t="s">
        <v>31</v>
      </c>
      <c r="X143" s="23"/>
    </row>
    <row r="144" spans="1:24" ht="78.75" x14ac:dyDescent="0.25">
      <c r="A144" s="36" t="s">
        <v>260</v>
      </c>
      <c r="B144" s="33" t="s">
        <v>261</v>
      </c>
      <c r="C144" s="36" t="s">
        <v>30</v>
      </c>
      <c r="D144" s="40">
        <v>0</v>
      </c>
      <c r="E144" s="40">
        <v>0</v>
      </c>
      <c r="F144" s="40">
        <v>0</v>
      </c>
      <c r="G144" s="40">
        <v>0</v>
      </c>
      <c r="H144" s="40">
        <v>0</v>
      </c>
      <c r="I144" s="40">
        <v>0</v>
      </c>
      <c r="J144" s="40">
        <v>0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0</v>
      </c>
      <c r="S144" s="31">
        <f t="shared" si="38"/>
        <v>0</v>
      </c>
      <c r="T144" s="32" t="str">
        <f t="shared" si="35"/>
        <v>-</v>
      </c>
      <c r="U144" s="31">
        <f t="shared" si="39"/>
        <v>0</v>
      </c>
      <c r="V144" s="32" t="str">
        <f t="shared" si="36"/>
        <v>-</v>
      </c>
      <c r="W144" s="28" t="s">
        <v>31</v>
      </c>
      <c r="X144" s="23"/>
    </row>
    <row r="145" spans="1:24" ht="94.5" x14ac:dyDescent="0.25">
      <c r="A145" s="36" t="s">
        <v>262</v>
      </c>
      <c r="B145" s="33" t="s">
        <v>263</v>
      </c>
      <c r="C145" s="36" t="s">
        <v>30</v>
      </c>
      <c r="D145" s="40">
        <v>0</v>
      </c>
      <c r="E145" s="40">
        <v>0</v>
      </c>
      <c r="F145" s="40">
        <v>0</v>
      </c>
      <c r="G145" s="40">
        <v>0</v>
      </c>
      <c r="H145" s="40">
        <v>0</v>
      </c>
      <c r="I145" s="40">
        <v>0</v>
      </c>
      <c r="J145" s="40">
        <v>0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40">
        <v>0</v>
      </c>
      <c r="S145" s="31">
        <f t="shared" si="38"/>
        <v>0</v>
      </c>
      <c r="T145" s="32" t="str">
        <f t="shared" si="35"/>
        <v>-</v>
      </c>
      <c r="U145" s="31">
        <f t="shared" si="39"/>
        <v>0</v>
      </c>
      <c r="V145" s="32" t="str">
        <f t="shared" si="36"/>
        <v>-</v>
      </c>
      <c r="W145" s="28" t="s">
        <v>31</v>
      </c>
      <c r="X145" s="23"/>
    </row>
    <row r="146" spans="1:24" ht="94.5" x14ac:dyDescent="0.25">
      <c r="A146" s="36" t="s">
        <v>264</v>
      </c>
      <c r="B146" s="33" t="s">
        <v>265</v>
      </c>
      <c r="C146" s="36" t="s">
        <v>30</v>
      </c>
      <c r="D146" s="40">
        <v>0</v>
      </c>
      <c r="E146" s="40">
        <v>0</v>
      </c>
      <c r="F146" s="40">
        <v>0</v>
      </c>
      <c r="G146" s="40">
        <v>0</v>
      </c>
      <c r="H146" s="40">
        <v>0</v>
      </c>
      <c r="I146" s="40">
        <v>0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0</v>
      </c>
      <c r="R146" s="40">
        <v>0</v>
      </c>
      <c r="S146" s="31">
        <f t="shared" si="38"/>
        <v>0</v>
      </c>
      <c r="T146" s="32" t="str">
        <f t="shared" si="35"/>
        <v>-</v>
      </c>
      <c r="U146" s="31">
        <f t="shared" si="39"/>
        <v>0</v>
      </c>
      <c r="V146" s="32" t="str">
        <f t="shared" si="36"/>
        <v>-</v>
      </c>
      <c r="W146" s="28" t="s">
        <v>31</v>
      </c>
      <c r="X146" s="23"/>
    </row>
    <row r="147" spans="1:24" ht="47.25" x14ac:dyDescent="0.25">
      <c r="A147" s="36" t="s">
        <v>266</v>
      </c>
      <c r="B147" s="33" t="s">
        <v>267</v>
      </c>
      <c r="C147" s="36" t="s">
        <v>30</v>
      </c>
      <c r="D147" s="40">
        <v>0</v>
      </c>
      <c r="E147" s="40">
        <v>0</v>
      </c>
      <c r="F147" s="40">
        <v>0</v>
      </c>
      <c r="G147" s="40">
        <v>0</v>
      </c>
      <c r="H147" s="40">
        <v>0</v>
      </c>
      <c r="I147" s="40">
        <v>0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0</v>
      </c>
      <c r="S147" s="31">
        <f t="shared" si="38"/>
        <v>0</v>
      </c>
      <c r="T147" s="32" t="str">
        <f t="shared" si="35"/>
        <v>-</v>
      </c>
      <c r="U147" s="31">
        <f t="shared" si="39"/>
        <v>0</v>
      </c>
      <c r="V147" s="32" t="str">
        <f t="shared" si="36"/>
        <v>-</v>
      </c>
      <c r="W147" s="28" t="s">
        <v>31</v>
      </c>
      <c r="X147" s="23"/>
    </row>
    <row r="148" spans="1:24" ht="63" x14ac:dyDescent="0.25">
      <c r="A148" s="36" t="s">
        <v>268</v>
      </c>
      <c r="B148" s="33" t="s">
        <v>269</v>
      </c>
      <c r="C148" s="36" t="s">
        <v>30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0</v>
      </c>
      <c r="S148" s="31">
        <f t="shared" si="38"/>
        <v>0</v>
      </c>
      <c r="T148" s="32" t="str">
        <f t="shared" si="35"/>
        <v>-</v>
      </c>
      <c r="U148" s="31">
        <f t="shared" si="39"/>
        <v>0</v>
      </c>
      <c r="V148" s="32" t="str">
        <f t="shared" si="36"/>
        <v>-</v>
      </c>
      <c r="W148" s="28" t="s">
        <v>31</v>
      </c>
      <c r="X148" s="23"/>
    </row>
    <row r="149" spans="1:24" ht="31.5" x14ac:dyDescent="0.25">
      <c r="A149" s="36" t="s">
        <v>270</v>
      </c>
      <c r="B149" s="33" t="s">
        <v>271</v>
      </c>
      <c r="C149" s="36" t="s">
        <v>30</v>
      </c>
      <c r="D149" s="40">
        <v>0</v>
      </c>
      <c r="E149" s="40">
        <v>0</v>
      </c>
      <c r="F149" s="40">
        <v>0</v>
      </c>
      <c r="G149" s="40">
        <v>0</v>
      </c>
      <c r="H149" s="40">
        <v>0</v>
      </c>
      <c r="I149" s="40">
        <v>0</v>
      </c>
      <c r="J149" s="40">
        <v>0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40">
        <v>0</v>
      </c>
      <c r="S149" s="31">
        <f t="shared" si="38"/>
        <v>0</v>
      </c>
      <c r="T149" s="32" t="str">
        <f t="shared" si="35"/>
        <v>-</v>
      </c>
      <c r="U149" s="31">
        <f t="shared" si="39"/>
        <v>0</v>
      </c>
      <c r="V149" s="32" t="str">
        <f t="shared" si="36"/>
        <v>-</v>
      </c>
      <c r="W149" s="28" t="s">
        <v>31</v>
      </c>
      <c r="X149" s="23"/>
    </row>
    <row r="150" spans="1:24" x14ac:dyDescent="0.25">
      <c r="A150" s="36" t="s">
        <v>272</v>
      </c>
      <c r="B150" s="33" t="s">
        <v>273</v>
      </c>
      <c r="C150" s="36" t="s">
        <v>30</v>
      </c>
      <c r="D150" s="40">
        <v>0</v>
      </c>
      <c r="E150" s="40">
        <v>0</v>
      </c>
      <c r="F150" s="40">
        <v>0</v>
      </c>
      <c r="G150" s="40">
        <v>0</v>
      </c>
      <c r="H150" s="40">
        <v>0</v>
      </c>
      <c r="I150" s="40">
        <v>0</v>
      </c>
      <c r="J150" s="40">
        <v>0</v>
      </c>
      <c r="K150" s="40">
        <v>0</v>
      </c>
      <c r="L150" s="40">
        <v>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0</v>
      </c>
      <c r="S150" s="31">
        <f t="shared" si="38"/>
        <v>0</v>
      </c>
      <c r="T150" s="32" t="str">
        <f t="shared" ref="T150:T207" si="48">IF($E150="нд","нд",IF((E150)&gt;0,S150/(E150),"-"))</f>
        <v>-</v>
      </c>
      <c r="U150" s="31">
        <f t="shared" si="39"/>
        <v>0</v>
      </c>
      <c r="V150" s="32" t="str">
        <f t="shared" ref="V150:V207" si="49">IF($F150="нд","нд",IF((F150)&gt;0,U150/(F150),"-"))</f>
        <v>-</v>
      </c>
      <c r="W150" s="28" t="s">
        <v>31</v>
      </c>
      <c r="X150" s="23"/>
    </row>
    <row r="151" spans="1:24" ht="31.5" x14ac:dyDescent="0.25">
      <c r="A151" s="36" t="s">
        <v>274</v>
      </c>
      <c r="B151" s="33" t="s">
        <v>275</v>
      </c>
      <c r="C151" s="36" t="s">
        <v>30</v>
      </c>
      <c r="D151" s="40">
        <v>0</v>
      </c>
      <c r="E151" s="40">
        <v>0</v>
      </c>
      <c r="F151" s="40">
        <v>0</v>
      </c>
      <c r="G151" s="40">
        <v>0</v>
      </c>
      <c r="H151" s="40">
        <v>0</v>
      </c>
      <c r="I151" s="40">
        <v>0</v>
      </c>
      <c r="J151" s="40">
        <v>0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0</v>
      </c>
      <c r="S151" s="31">
        <f t="shared" si="38"/>
        <v>0</v>
      </c>
      <c r="T151" s="32" t="str">
        <f t="shared" si="48"/>
        <v>-</v>
      </c>
      <c r="U151" s="31">
        <f t="shared" si="39"/>
        <v>0</v>
      </c>
      <c r="V151" s="32" t="str">
        <f t="shared" si="49"/>
        <v>-</v>
      </c>
      <c r="W151" s="28" t="s">
        <v>31</v>
      </c>
      <c r="X151" s="23"/>
    </row>
    <row r="152" spans="1:24" ht="31.5" x14ac:dyDescent="0.25">
      <c r="A152" s="36" t="s">
        <v>276</v>
      </c>
      <c r="B152" s="33" t="s">
        <v>189</v>
      </c>
      <c r="C152" s="36" t="s">
        <v>30</v>
      </c>
      <c r="D152" s="40">
        <v>0</v>
      </c>
      <c r="E152" s="40">
        <v>0</v>
      </c>
      <c r="F152" s="40">
        <v>0</v>
      </c>
      <c r="G152" s="40">
        <v>0</v>
      </c>
      <c r="H152" s="40">
        <v>0</v>
      </c>
      <c r="I152" s="40">
        <v>0</v>
      </c>
      <c r="J152" s="40">
        <v>0</v>
      </c>
      <c r="K152" s="40">
        <v>0</v>
      </c>
      <c r="L152" s="40">
        <v>0</v>
      </c>
      <c r="M152" s="40">
        <v>0</v>
      </c>
      <c r="N152" s="40">
        <v>0</v>
      </c>
      <c r="O152" s="40">
        <v>0</v>
      </c>
      <c r="P152" s="40">
        <v>0</v>
      </c>
      <c r="Q152" s="40">
        <v>0</v>
      </c>
      <c r="R152" s="40">
        <v>0</v>
      </c>
      <c r="S152" s="31">
        <f t="shared" si="38"/>
        <v>0</v>
      </c>
      <c r="T152" s="32" t="str">
        <f t="shared" si="48"/>
        <v>-</v>
      </c>
      <c r="U152" s="31">
        <f t="shared" si="39"/>
        <v>0</v>
      </c>
      <c r="V152" s="32" t="str">
        <f t="shared" si="49"/>
        <v>-</v>
      </c>
      <c r="W152" s="28" t="s">
        <v>31</v>
      </c>
      <c r="X152" s="23"/>
    </row>
    <row r="153" spans="1:24" ht="31.5" x14ac:dyDescent="0.25">
      <c r="A153" s="36" t="s">
        <v>277</v>
      </c>
      <c r="B153" s="33" t="s">
        <v>278</v>
      </c>
      <c r="C153" s="36" t="s">
        <v>30</v>
      </c>
      <c r="D153" s="40">
        <v>0</v>
      </c>
      <c r="E153" s="40">
        <v>0</v>
      </c>
      <c r="F153" s="40">
        <v>0</v>
      </c>
      <c r="G153" s="40">
        <v>0</v>
      </c>
      <c r="H153" s="40">
        <v>0</v>
      </c>
      <c r="I153" s="40"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0</v>
      </c>
      <c r="S153" s="31">
        <f t="shared" ref="S153:S211" si="50">IF($E153="нд","нд",$L153-$E153)</f>
        <v>0</v>
      </c>
      <c r="T153" s="32" t="str">
        <f t="shared" si="48"/>
        <v>-</v>
      </c>
      <c r="U153" s="31">
        <f t="shared" ref="U153:U211" si="51">IF($F153="нд","нд",$M153-$F153)</f>
        <v>0</v>
      </c>
      <c r="V153" s="32" t="str">
        <f t="shared" si="49"/>
        <v>-</v>
      </c>
      <c r="W153" s="28" t="s">
        <v>31</v>
      </c>
      <c r="X153" s="23"/>
    </row>
    <row r="154" spans="1:24" ht="47.25" x14ac:dyDescent="0.25">
      <c r="A154" s="36" t="s">
        <v>279</v>
      </c>
      <c r="B154" s="33" t="s">
        <v>280</v>
      </c>
      <c r="C154" s="36" t="s">
        <v>30</v>
      </c>
      <c r="D154" s="40">
        <v>0</v>
      </c>
      <c r="E154" s="40">
        <v>0</v>
      </c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40">
        <v>0</v>
      </c>
      <c r="S154" s="31">
        <f t="shared" si="50"/>
        <v>0</v>
      </c>
      <c r="T154" s="32" t="str">
        <f t="shared" si="48"/>
        <v>-</v>
      </c>
      <c r="U154" s="31">
        <f t="shared" si="51"/>
        <v>0</v>
      </c>
      <c r="V154" s="32" t="str">
        <f t="shared" si="49"/>
        <v>-</v>
      </c>
      <c r="W154" s="28" t="s">
        <v>31</v>
      </c>
      <c r="X154" s="23"/>
    </row>
    <row r="155" spans="1:24" ht="31.5" x14ac:dyDescent="0.25">
      <c r="A155" s="36" t="s">
        <v>281</v>
      </c>
      <c r="B155" s="33" t="s">
        <v>282</v>
      </c>
      <c r="C155" s="36" t="s">
        <v>30</v>
      </c>
      <c r="D155" s="40">
        <v>0</v>
      </c>
      <c r="E155" s="40">
        <v>0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0</v>
      </c>
      <c r="Q155" s="40">
        <v>0</v>
      </c>
      <c r="R155" s="40">
        <v>0</v>
      </c>
      <c r="S155" s="31">
        <f t="shared" si="50"/>
        <v>0</v>
      </c>
      <c r="T155" s="32" t="str">
        <f t="shared" si="48"/>
        <v>-</v>
      </c>
      <c r="U155" s="31">
        <f t="shared" si="51"/>
        <v>0</v>
      </c>
      <c r="V155" s="32" t="str">
        <f t="shared" si="49"/>
        <v>-</v>
      </c>
      <c r="W155" s="28" t="s">
        <v>31</v>
      </c>
      <c r="X155" s="23"/>
    </row>
    <row r="156" spans="1:24" ht="31.5" x14ac:dyDescent="0.25">
      <c r="A156" s="36" t="s">
        <v>283</v>
      </c>
      <c r="B156" s="33" t="s">
        <v>284</v>
      </c>
      <c r="C156" s="36" t="s">
        <v>30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>
        <v>0</v>
      </c>
      <c r="R156" s="40">
        <v>0</v>
      </c>
      <c r="S156" s="31">
        <f t="shared" si="50"/>
        <v>0</v>
      </c>
      <c r="T156" s="32" t="str">
        <f t="shared" si="48"/>
        <v>-</v>
      </c>
      <c r="U156" s="31">
        <f t="shared" si="51"/>
        <v>0</v>
      </c>
      <c r="V156" s="32" t="str">
        <f t="shared" si="49"/>
        <v>-</v>
      </c>
      <c r="W156" s="28" t="s">
        <v>31</v>
      </c>
      <c r="X156" s="23"/>
    </row>
    <row r="157" spans="1:24" ht="47.25" x14ac:dyDescent="0.25">
      <c r="A157" s="36" t="s">
        <v>285</v>
      </c>
      <c r="B157" s="33" t="s">
        <v>191</v>
      </c>
      <c r="C157" s="36" t="s">
        <v>30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0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40">
        <v>0</v>
      </c>
      <c r="S157" s="31">
        <f t="shared" si="50"/>
        <v>0</v>
      </c>
      <c r="T157" s="32" t="str">
        <f t="shared" si="48"/>
        <v>-</v>
      </c>
      <c r="U157" s="31">
        <f t="shared" si="51"/>
        <v>0</v>
      </c>
      <c r="V157" s="32" t="str">
        <f t="shared" si="49"/>
        <v>-</v>
      </c>
      <c r="W157" s="28" t="s">
        <v>31</v>
      </c>
      <c r="X157" s="23"/>
    </row>
    <row r="158" spans="1:24" ht="47.25" x14ac:dyDescent="0.25">
      <c r="A158" s="36" t="s">
        <v>286</v>
      </c>
      <c r="B158" s="33" t="s">
        <v>287</v>
      </c>
      <c r="C158" s="36" t="s">
        <v>30</v>
      </c>
      <c r="D158" s="40">
        <v>0</v>
      </c>
      <c r="E158" s="40">
        <v>0</v>
      </c>
      <c r="F158" s="40">
        <v>0</v>
      </c>
      <c r="G158" s="40">
        <v>0</v>
      </c>
      <c r="H158" s="40">
        <v>0</v>
      </c>
      <c r="I158" s="40">
        <v>0</v>
      </c>
      <c r="J158" s="40">
        <v>0</v>
      </c>
      <c r="K158" s="40">
        <v>0</v>
      </c>
      <c r="L158" s="40">
        <v>0</v>
      </c>
      <c r="M158" s="40">
        <v>0</v>
      </c>
      <c r="N158" s="40">
        <v>0</v>
      </c>
      <c r="O158" s="40">
        <v>0</v>
      </c>
      <c r="P158" s="40">
        <v>0</v>
      </c>
      <c r="Q158" s="40">
        <v>0</v>
      </c>
      <c r="R158" s="40">
        <v>0</v>
      </c>
      <c r="S158" s="31">
        <f t="shared" si="50"/>
        <v>0</v>
      </c>
      <c r="T158" s="32" t="str">
        <f t="shared" si="48"/>
        <v>-</v>
      </c>
      <c r="U158" s="31">
        <f t="shared" si="51"/>
        <v>0</v>
      </c>
      <c r="V158" s="32" t="str">
        <f t="shared" si="49"/>
        <v>-</v>
      </c>
      <c r="W158" s="28" t="s">
        <v>31</v>
      </c>
      <c r="X158" s="23"/>
    </row>
    <row r="159" spans="1:24" x14ac:dyDescent="0.25">
      <c r="A159" s="36" t="s">
        <v>288</v>
      </c>
      <c r="B159" s="33" t="s">
        <v>289</v>
      </c>
      <c r="C159" s="36" t="s">
        <v>30</v>
      </c>
      <c r="D159" s="40">
        <v>0</v>
      </c>
      <c r="E159" s="40">
        <v>0</v>
      </c>
      <c r="F159" s="40">
        <v>0</v>
      </c>
      <c r="G159" s="40">
        <v>0</v>
      </c>
      <c r="H159" s="40">
        <v>0</v>
      </c>
      <c r="I159" s="40">
        <v>0</v>
      </c>
      <c r="J159" s="40">
        <v>0</v>
      </c>
      <c r="K159" s="40">
        <v>0</v>
      </c>
      <c r="L159" s="40">
        <v>0</v>
      </c>
      <c r="M159" s="40">
        <v>0</v>
      </c>
      <c r="N159" s="40">
        <v>0</v>
      </c>
      <c r="O159" s="40">
        <v>0</v>
      </c>
      <c r="P159" s="40">
        <v>0</v>
      </c>
      <c r="Q159" s="40">
        <v>0</v>
      </c>
      <c r="R159" s="40">
        <v>0</v>
      </c>
      <c r="S159" s="31">
        <f t="shared" si="50"/>
        <v>0</v>
      </c>
      <c r="T159" s="32" t="str">
        <f t="shared" si="48"/>
        <v>-</v>
      </c>
      <c r="U159" s="31">
        <f t="shared" si="51"/>
        <v>0</v>
      </c>
      <c r="V159" s="32" t="str">
        <f t="shared" si="49"/>
        <v>-</v>
      </c>
      <c r="W159" s="28" t="s">
        <v>31</v>
      </c>
      <c r="X159" s="23"/>
    </row>
    <row r="160" spans="1:24" ht="47.25" x14ac:dyDescent="0.25">
      <c r="A160" s="36" t="s">
        <v>290</v>
      </c>
      <c r="B160" s="33" t="s">
        <v>291</v>
      </c>
      <c r="C160" s="36" t="s">
        <v>30</v>
      </c>
      <c r="D160" s="40">
        <v>0</v>
      </c>
      <c r="E160" s="40">
        <v>0</v>
      </c>
      <c r="F160" s="40">
        <v>0</v>
      </c>
      <c r="G160" s="40">
        <v>0</v>
      </c>
      <c r="H160" s="40">
        <v>0</v>
      </c>
      <c r="I160" s="40">
        <v>0</v>
      </c>
      <c r="J160" s="40">
        <v>0</v>
      </c>
      <c r="K160" s="40">
        <v>0</v>
      </c>
      <c r="L160" s="40">
        <v>0</v>
      </c>
      <c r="M160" s="40">
        <v>0</v>
      </c>
      <c r="N160" s="40">
        <v>0</v>
      </c>
      <c r="O160" s="40">
        <v>0</v>
      </c>
      <c r="P160" s="40">
        <v>0</v>
      </c>
      <c r="Q160" s="40">
        <v>0</v>
      </c>
      <c r="R160" s="40">
        <v>0</v>
      </c>
      <c r="S160" s="31">
        <f t="shared" si="50"/>
        <v>0</v>
      </c>
      <c r="T160" s="32" t="str">
        <f t="shared" si="48"/>
        <v>-</v>
      </c>
      <c r="U160" s="31">
        <f t="shared" si="51"/>
        <v>0</v>
      </c>
      <c r="V160" s="32" t="str">
        <f t="shared" si="49"/>
        <v>-</v>
      </c>
      <c r="W160" s="28" t="s">
        <v>31</v>
      </c>
      <c r="X160" s="23"/>
    </row>
    <row r="161" spans="1:24" ht="47.25" x14ac:dyDescent="0.25">
      <c r="A161" s="36" t="s">
        <v>292</v>
      </c>
      <c r="B161" s="33" t="s">
        <v>293</v>
      </c>
      <c r="C161" s="36" t="s">
        <v>30</v>
      </c>
      <c r="D161" s="40">
        <v>0</v>
      </c>
      <c r="E161" s="40">
        <v>0</v>
      </c>
      <c r="F161" s="40">
        <v>0</v>
      </c>
      <c r="G161" s="40">
        <v>0</v>
      </c>
      <c r="H161" s="40">
        <v>0</v>
      </c>
      <c r="I161" s="40">
        <v>0</v>
      </c>
      <c r="J161" s="40">
        <v>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  <c r="R161" s="40">
        <v>0</v>
      </c>
      <c r="S161" s="31">
        <f t="shared" si="50"/>
        <v>0</v>
      </c>
      <c r="T161" s="32" t="str">
        <f t="shared" si="48"/>
        <v>-</v>
      </c>
      <c r="U161" s="31">
        <f t="shared" si="51"/>
        <v>0</v>
      </c>
      <c r="V161" s="32" t="str">
        <f t="shared" si="49"/>
        <v>-</v>
      </c>
      <c r="W161" s="28" t="s">
        <v>31</v>
      </c>
      <c r="X161" s="23"/>
    </row>
    <row r="162" spans="1:24" x14ac:dyDescent="0.25">
      <c r="A162" s="36" t="s">
        <v>294</v>
      </c>
      <c r="B162" s="33" t="s">
        <v>289</v>
      </c>
      <c r="C162" s="36" t="s">
        <v>30</v>
      </c>
      <c r="D162" s="40">
        <v>0</v>
      </c>
      <c r="E162" s="40">
        <v>0</v>
      </c>
      <c r="F162" s="40">
        <v>0</v>
      </c>
      <c r="G162" s="40">
        <v>0</v>
      </c>
      <c r="H162" s="40">
        <v>0</v>
      </c>
      <c r="I162" s="40">
        <v>0</v>
      </c>
      <c r="J162" s="40">
        <v>0</v>
      </c>
      <c r="K162" s="40">
        <v>0</v>
      </c>
      <c r="L162" s="40">
        <v>0</v>
      </c>
      <c r="M162" s="40">
        <v>0</v>
      </c>
      <c r="N162" s="40">
        <v>0</v>
      </c>
      <c r="O162" s="40">
        <v>0</v>
      </c>
      <c r="P162" s="40">
        <v>0</v>
      </c>
      <c r="Q162" s="40">
        <v>0</v>
      </c>
      <c r="R162" s="40">
        <v>0</v>
      </c>
      <c r="S162" s="31">
        <f t="shared" si="50"/>
        <v>0</v>
      </c>
      <c r="T162" s="32" t="str">
        <f t="shared" si="48"/>
        <v>-</v>
      </c>
      <c r="U162" s="31">
        <f t="shared" si="51"/>
        <v>0</v>
      </c>
      <c r="V162" s="32" t="str">
        <f t="shared" si="49"/>
        <v>-</v>
      </c>
      <c r="W162" s="28" t="s">
        <v>31</v>
      </c>
      <c r="X162" s="23"/>
    </row>
    <row r="163" spans="1:24" ht="47.25" x14ac:dyDescent="0.25">
      <c r="A163" s="36" t="s">
        <v>295</v>
      </c>
      <c r="B163" s="33" t="s">
        <v>291</v>
      </c>
      <c r="C163" s="36" t="s">
        <v>30</v>
      </c>
      <c r="D163" s="40">
        <v>0</v>
      </c>
      <c r="E163" s="40">
        <v>0</v>
      </c>
      <c r="F163" s="40">
        <v>0</v>
      </c>
      <c r="G163" s="40">
        <v>0</v>
      </c>
      <c r="H163" s="40">
        <v>0</v>
      </c>
      <c r="I163" s="40">
        <v>0</v>
      </c>
      <c r="J163" s="40">
        <v>0</v>
      </c>
      <c r="K163" s="40">
        <v>0</v>
      </c>
      <c r="L163" s="40">
        <v>0</v>
      </c>
      <c r="M163" s="40">
        <v>0</v>
      </c>
      <c r="N163" s="40">
        <v>0</v>
      </c>
      <c r="O163" s="40">
        <v>0</v>
      </c>
      <c r="P163" s="40">
        <v>0</v>
      </c>
      <c r="Q163" s="40">
        <v>0</v>
      </c>
      <c r="R163" s="40">
        <v>0</v>
      </c>
      <c r="S163" s="31">
        <f t="shared" si="50"/>
        <v>0</v>
      </c>
      <c r="T163" s="32" t="str">
        <f t="shared" si="48"/>
        <v>-</v>
      </c>
      <c r="U163" s="31">
        <f t="shared" si="51"/>
        <v>0</v>
      </c>
      <c r="V163" s="32" t="str">
        <f t="shared" si="49"/>
        <v>-</v>
      </c>
      <c r="W163" s="28" t="s">
        <v>31</v>
      </c>
      <c r="X163" s="23"/>
    </row>
    <row r="164" spans="1:24" ht="47.25" x14ac:dyDescent="0.25">
      <c r="A164" s="36" t="s">
        <v>296</v>
      </c>
      <c r="B164" s="33" t="s">
        <v>293</v>
      </c>
      <c r="C164" s="36" t="s">
        <v>30</v>
      </c>
      <c r="D164" s="40">
        <v>0</v>
      </c>
      <c r="E164" s="40">
        <v>0</v>
      </c>
      <c r="F164" s="40">
        <v>0</v>
      </c>
      <c r="G164" s="40">
        <v>0</v>
      </c>
      <c r="H164" s="40">
        <v>0</v>
      </c>
      <c r="I164" s="40">
        <v>0</v>
      </c>
      <c r="J164" s="40">
        <v>0</v>
      </c>
      <c r="K164" s="40">
        <v>0</v>
      </c>
      <c r="L164" s="40">
        <v>0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  <c r="R164" s="40">
        <v>0</v>
      </c>
      <c r="S164" s="31">
        <f t="shared" si="50"/>
        <v>0</v>
      </c>
      <c r="T164" s="32" t="str">
        <f t="shared" si="48"/>
        <v>-</v>
      </c>
      <c r="U164" s="31">
        <f t="shared" si="51"/>
        <v>0</v>
      </c>
      <c r="V164" s="32" t="str">
        <f t="shared" si="49"/>
        <v>-</v>
      </c>
      <c r="W164" s="28" t="s">
        <v>31</v>
      </c>
      <c r="X164" s="23"/>
    </row>
    <row r="165" spans="1:24" x14ac:dyDescent="0.25">
      <c r="A165" s="36" t="s">
        <v>297</v>
      </c>
      <c r="B165" s="33" t="s">
        <v>298</v>
      </c>
      <c r="C165" s="36" t="s">
        <v>30</v>
      </c>
      <c r="D165" s="40">
        <v>0</v>
      </c>
      <c r="E165" s="40">
        <v>0</v>
      </c>
      <c r="F165" s="40">
        <v>0</v>
      </c>
      <c r="G165" s="40">
        <v>0</v>
      </c>
      <c r="H165" s="40">
        <v>0</v>
      </c>
      <c r="I165" s="40">
        <v>0</v>
      </c>
      <c r="J165" s="40">
        <v>0</v>
      </c>
      <c r="K165" s="40">
        <v>0</v>
      </c>
      <c r="L165" s="40">
        <v>0</v>
      </c>
      <c r="M165" s="40">
        <v>0</v>
      </c>
      <c r="N165" s="40">
        <v>0</v>
      </c>
      <c r="O165" s="40">
        <v>0</v>
      </c>
      <c r="P165" s="40">
        <v>0</v>
      </c>
      <c r="Q165" s="40">
        <v>0</v>
      </c>
      <c r="R165" s="40">
        <v>0</v>
      </c>
      <c r="S165" s="31">
        <f t="shared" si="50"/>
        <v>0</v>
      </c>
      <c r="T165" s="32" t="str">
        <f t="shared" si="48"/>
        <v>-</v>
      </c>
      <c r="U165" s="31">
        <f t="shared" si="51"/>
        <v>0</v>
      </c>
      <c r="V165" s="32" t="str">
        <f t="shared" si="49"/>
        <v>-</v>
      </c>
      <c r="W165" s="28" t="s">
        <v>31</v>
      </c>
      <c r="X165" s="23"/>
    </row>
    <row r="166" spans="1:24" ht="47.25" x14ac:dyDescent="0.25">
      <c r="A166" s="36" t="s">
        <v>299</v>
      </c>
      <c r="B166" s="33" t="s">
        <v>300</v>
      </c>
      <c r="C166" s="36" t="s">
        <v>30</v>
      </c>
      <c r="D166" s="40">
        <v>0</v>
      </c>
      <c r="E166" s="40">
        <v>0</v>
      </c>
      <c r="F166" s="40">
        <v>0</v>
      </c>
      <c r="G166" s="40">
        <v>0</v>
      </c>
      <c r="H166" s="40">
        <v>0</v>
      </c>
      <c r="I166" s="40">
        <v>0</v>
      </c>
      <c r="J166" s="40">
        <v>0</v>
      </c>
      <c r="K166" s="40">
        <v>0</v>
      </c>
      <c r="L166" s="40">
        <v>0</v>
      </c>
      <c r="M166" s="40">
        <v>0</v>
      </c>
      <c r="N166" s="40">
        <v>0</v>
      </c>
      <c r="O166" s="40">
        <v>0</v>
      </c>
      <c r="P166" s="40">
        <v>0</v>
      </c>
      <c r="Q166" s="40">
        <v>0</v>
      </c>
      <c r="R166" s="40">
        <v>0</v>
      </c>
      <c r="S166" s="31">
        <f t="shared" si="50"/>
        <v>0</v>
      </c>
      <c r="T166" s="32" t="str">
        <f t="shared" si="48"/>
        <v>-</v>
      </c>
      <c r="U166" s="31">
        <f t="shared" si="51"/>
        <v>0</v>
      </c>
      <c r="V166" s="32" t="str">
        <f t="shared" si="49"/>
        <v>-</v>
      </c>
      <c r="W166" s="28" t="s">
        <v>31</v>
      </c>
      <c r="X166" s="23"/>
    </row>
    <row r="167" spans="1:24" ht="31.5" x14ac:dyDescent="0.25">
      <c r="A167" s="36" t="s">
        <v>301</v>
      </c>
      <c r="B167" s="33" t="s">
        <v>302</v>
      </c>
      <c r="C167" s="36" t="s">
        <v>30</v>
      </c>
      <c r="D167" s="40">
        <v>0</v>
      </c>
      <c r="E167" s="40">
        <v>0</v>
      </c>
      <c r="F167" s="40">
        <v>0</v>
      </c>
      <c r="G167" s="40">
        <v>0</v>
      </c>
      <c r="H167" s="40">
        <v>0</v>
      </c>
      <c r="I167" s="40">
        <v>0</v>
      </c>
      <c r="J167" s="40">
        <v>0</v>
      </c>
      <c r="K167" s="40">
        <v>0</v>
      </c>
      <c r="L167" s="40">
        <v>0</v>
      </c>
      <c r="M167" s="40">
        <v>0</v>
      </c>
      <c r="N167" s="40">
        <v>0</v>
      </c>
      <c r="O167" s="40">
        <v>0</v>
      </c>
      <c r="P167" s="40">
        <v>0</v>
      </c>
      <c r="Q167" s="40">
        <v>0</v>
      </c>
      <c r="R167" s="40">
        <v>0</v>
      </c>
      <c r="S167" s="31">
        <f t="shared" si="50"/>
        <v>0</v>
      </c>
      <c r="T167" s="32" t="str">
        <f t="shared" si="48"/>
        <v>-</v>
      </c>
      <c r="U167" s="31">
        <f t="shared" si="51"/>
        <v>0</v>
      </c>
      <c r="V167" s="32" t="str">
        <f t="shared" si="49"/>
        <v>-</v>
      </c>
      <c r="W167" s="28" t="s">
        <v>31</v>
      </c>
      <c r="X167" s="23"/>
    </row>
    <row r="168" spans="1:24" ht="31.5" x14ac:dyDescent="0.25">
      <c r="A168" s="36" t="s">
        <v>303</v>
      </c>
      <c r="B168" s="33" t="s">
        <v>304</v>
      </c>
      <c r="C168" s="36" t="s">
        <v>30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>
        <v>0</v>
      </c>
      <c r="R168" s="40">
        <v>0</v>
      </c>
      <c r="S168" s="31">
        <f t="shared" si="50"/>
        <v>0</v>
      </c>
      <c r="T168" s="32" t="str">
        <f t="shared" si="48"/>
        <v>-</v>
      </c>
      <c r="U168" s="31">
        <f t="shared" si="51"/>
        <v>0</v>
      </c>
      <c r="V168" s="32" t="str">
        <f t="shared" si="49"/>
        <v>-</v>
      </c>
      <c r="W168" s="28" t="s">
        <v>31</v>
      </c>
      <c r="X168" s="23"/>
    </row>
    <row r="169" spans="1:24" ht="31.5" x14ac:dyDescent="0.25">
      <c r="A169" s="36" t="s">
        <v>305</v>
      </c>
      <c r="B169" s="33" t="s">
        <v>306</v>
      </c>
      <c r="C169" s="36" t="s">
        <v>30</v>
      </c>
      <c r="D169" s="40">
        <v>0</v>
      </c>
      <c r="E169" s="40">
        <v>0</v>
      </c>
      <c r="F169" s="40">
        <v>0</v>
      </c>
      <c r="G169" s="40">
        <v>0</v>
      </c>
      <c r="H169" s="40">
        <v>0</v>
      </c>
      <c r="I169" s="40">
        <v>0</v>
      </c>
      <c r="J169" s="40">
        <v>0</v>
      </c>
      <c r="K169" s="40">
        <v>0</v>
      </c>
      <c r="L169" s="40">
        <v>0</v>
      </c>
      <c r="M169" s="40">
        <v>0</v>
      </c>
      <c r="N169" s="40">
        <v>0</v>
      </c>
      <c r="O169" s="40">
        <v>0</v>
      </c>
      <c r="P169" s="40">
        <v>0</v>
      </c>
      <c r="Q169" s="40">
        <v>0</v>
      </c>
      <c r="R169" s="40">
        <v>0</v>
      </c>
      <c r="S169" s="31">
        <f t="shared" si="50"/>
        <v>0</v>
      </c>
      <c r="T169" s="32" t="str">
        <f t="shared" si="48"/>
        <v>-</v>
      </c>
      <c r="U169" s="31">
        <f t="shared" si="51"/>
        <v>0</v>
      </c>
      <c r="V169" s="32" t="str">
        <f t="shared" si="49"/>
        <v>-</v>
      </c>
      <c r="W169" s="28" t="s">
        <v>31</v>
      </c>
      <c r="X169" s="23"/>
    </row>
    <row r="170" spans="1:24" ht="47.25" x14ac:dyDescent="0.25">
      <c r="A170" s="36" t="s">
        <v>307</v>
      </c>
      <c r="B170" s="33" t="s">
        <v>221</v>
      </c>
      <c r="C170" s="36" t="s">
        <v>30</v>
      </c>
      <c r="D170" s="40">
        <v>0</v>
      </c>
      <c r="E170" s="40">
        <v>0</v>
      </c>
      <c r="F170" s="40">
        <v>0</v>
      </c>
      <c r="G170" s="40">
        <v>0</v>
      </c>
      <c r="H170" s="40">
        <v>0</v>
      </c>
      <c r="I170" s="40">
        <v>0</v>
      </c>
      <c r="J170" s="40">
        <v>0</v>
      </c>
      <c r="K170" s="40">
        <v>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0</v>
      </c>
      <c r="R170" s="40">
        <v>0</v>
      </c>
      <c r="S170" s="31">
        <f t="shared" si="50"/>
        <v>0</v>
      </c>
      <c r="T170" s="32" t="str">
        <f t="shared" si="48"/>
        <v>-</v>
      </c>
      <c r="U170" s="31">
        <f t="shared" si="51"/>
        <v>0</v>
      </c>
      <c r="V170" s="32" t="str">
        <f t="shared" si="49"/>
        <v>-</v>
      </c>
      <c r="W170" s="28" t="s">
        <v>31</v>
      </c>
      <c r="X170" s="23"/>
    </row>
    <row r="171" spans="1:24" ht="31.5" x14ac:dyDescent="0.25">
      <c r="A171" s="36" t="s">
        <v>308</v>
      </c>
      <c r="B171" s="33" t="s">
        <v>309</v>
      </c>
      <c r="C171" s="36" t="s">
        <v>30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>
        <v>0</v>
      </c>
      <c r="R171" s="40">
        <v>0</v>
      </c>
      <c r="S171" s="31">
        <f t="shared" si="50"/>
        <v>0</v>
      </c>
      <c r="T171" s="32" t="str">
        <f t="shared" si="48"/>
        <v>-</v>
      </c>
      <c r="U171" s="31">
        <f t="shared" si="51"/>
        <v>0</v>
      </c>
      <c r="V171" s="32" t="str">
        <f t="shared" si="49"/>
        <v>-</v>
      </c>
      <c r="W171" s="28" t="s">
        <v>31</v>
      </c>
      <c r="X171" s="23"/>
    </row>
    <row r="172" spans="1:24" ht="63" x14ac:dyDescent="0.25">
      <c r="A172" s="36" t="s">
        <v>310</v>
      </c>
      <c r="B172" s="33" t="s">
        <v>311</v>
      </c>
      <c r="C172" s="36" t="s">
        <v>30</v>
      </c>
      <c r="D172" s="37">
        <f>D173+D179+D186+D193+D194</f>
        <v>249.43374026494209</v>
      </c>
      <c r="E172" s="37">
        <f t="shared" ref="E172:R172" si="52">E173+E179+E186+E193+E194</f>
        <v>0</v>
      </c>
      <c r="F172" s="37">
        <f t="shared" si="52"/>
        <v>39.396931391738192</v>
      </c>
      <c r="G172" s="37">
        <f t="shared" si="52"/>
        <v>0</v>
      </c>
      <c r="H172" s="37">
        <f t="shared" si="52"/>
        <v>0</v>
      </c>
      <c r="I172" s="37">
        <f t="shared" si="52"/>
        <v>0</v>
      </c>
      <c r="J172" s="37">
        <f t="shared" si="52"/>
        <v>0</v>
      </c>
      <c r="K172" s="37">
        <f t="shared" si="52"/>
        <v>1611</v>
      </c>
      <c r="L172" s="37">
        <f t="shared" si="52"/>
        <v>0</v>
      </c>
      <c r="M172" s="37">
        <f t="shared" si="52"/>
        <v>39.396931389999999</v>
      </c>
      <c r="N172" s="37">
        <f t="shared" si="52"/>
        <v>0</v>
      </c>
      <c r="O172" s="37">
        <f t="shared" si="52"/>
        <v>0</v>
      </c>
      <c r="P172" s="37">
        <f t="shared" si="52"/>
        <v>0</v>
      </c>
      <c r="Q172" s="37">
        <f t="shared" si="52"/>
        <v>0</v>
      </c>
      <c r="R172" s="37">
        <f t="shared" si="52"/>
        <v>1615</v>
      </c>
      <c r="S172" s="31">
        <f t="shared" si="50"/>
        <v>0</v>
      </c>
      <c r="T172" s="32" t="str">
        <f t="shared" si="48"/>
        <v>-</v>
      </c>
      <c r="U172" s="31">
        <f t="shared" si="51"/>
        <v>-1.7381935890625755E-9</v>
      </c>
      <c r="V172" s="32">
        <f t="shared" si="49"/>
        <v>-4.4120024775002822E-11</v>
      </c>
      <c r="W172" s="28" t="s">
        <v>31</v>
      </c>
      <c r="X172" s="23"/>
    </row>
    <row r="173" spans="1:24" x14ac:dyDescent="0.25">
      <c r="A173" s="36" t="s">
        <v>312</v>
      </c>
      <c r="B173" s="33" t="s">
        <v>313</v>
      </c>
      <c r="C173" s="36" t="s">
        <v>30</v>
      </c>
      <c r="D173" s="37">
        <v>0</v>
      </c>
      <c r="E173" s="37">
        <v>0</v>
      </c>
      <c r="F173" s="37">
        <v>0</v>
      </c>
      <c r="G173" s="37">
        <v>0</v>
      </c>
      <c r="H173" s="37">
        <v>0</v>
      </c>
      <c r="I173" s="37">
        <v>0</v>
      </c>
      <c r="J173" s="37">
        <v>0</v>
      </c>
      <c r="K173" s="37">
        <v>0</v>
      </c>
      <c r="L173" s="37">
        <v>0</v>
      </c>
      <c r="M173" s="37">
        <v>0</v>
      </c>
      <c r="N173" s="37">
        <v>0</v>
      </c>
      <c r="O173" s="37">
        <v>0</v>
      </c>
      <c r="P173" s="37">
        <v>0</v>
      </c>
      <c r="Q173" s="37">
        <v>0</v>
      </c>
      <c r="R173" s="37">
        <v>0</v>
      </c>
      <c r="S173" s="31">
        <f t="shared" si="50"/>
        <v>0</v>
      </c>
      <c r="T173" s="32" t="str">
        <f t="shared" si="48"/>
        <v>-</v>
      </c>
      <c r="U173" s="31">
        <f t="shared" si="51"/>
        <v>0</v>
      </c>
      <c r="V173" s="32" t="str">
        <f t="shared" si="49"/>
        <v>-</v>
      </c>
      <c r="W173" s="28" t="s">
        <v>31</v>
      </c>
      <c r="X173" s="23"/>
    </row>
    <row r="174" spans="1:24" ht="31.5" x14ac:dyDescent="0.25">
      <c r="A174" s="36" t="s">
        <v>314</v>
      </c>
      <c r="B174" s="33" t="s">
        <v>315</v>
      </c>
      <c r="C174" s="36" t="s">
        <v>30</v>
      </c>
      <c r="D174" s="37">
        <v>0</v>
      </c>
      <c r="E174" s="37">
        <v>0</v>
      </c>
      <c r="F174" s="37">
        <v>0</v>
      </c>
      <c r="G174" s="37">
        <v>0</v>
      </c>
      <c r="H174" s="37">
        <v>0</v>
      </c>
      <c r="I174" s="37">
        <v>0</v>
      </c>
      <c r="J174" s="37">
        <v>0</v>
      </c>
      <c r="K174" s="37">
        <v>0</v>
      </c>
      <c r="L174" s="37">
        <v>0</v>
      </c>
      <c r="M174" s="37">
        <v>0</v>
      </c>
      <c r="N174" s="37">
        <v>0</v>
      </c>
      <c r="O174" s="37">
        <v>0</v>
      </c>
      <c r="P174" s="37">
        <v>0</v>
      </c>
      <c r="Q174" s="37">
        <v>0</v>
      </c>
      <c r="R174" s="37">
        <v>0</v>
      </c>
      <c r="S174" s="31">
        <f t="shared" si="50"/>
        <v>0</v>
      </c>
      <c r="T174" s="32" t="str">
        <f t="shared" si="48"/>
        <v>-</v>
      </c>
      <c r="U174" s="31">
        <f t="shared" si="51"/>
        <v>0</v>
      </c>
      <c r="V174" s="32" t="str">
        <f t="shared" si="49"/>
        <v>-</v>
      </c>
      <c r="W174" s="28" t="s">
        <v>31</v>
      </c>
      <c r="X174" s="23"/>
    </row>
    <row r="175" spans="1:24" ht="47.25" x14ac:dyDescent="0.25">
      <c r="A175" s="36" t="s">
        <v>316</v>
      </c>
      <c r="B175" s="33" t="s">
        <v>317</v>
      </c>
      <c r="C175" s="36" t="s">
        <v>30</v>
      </c>
      <c r="D175" s="37">
        <v>0</v>
      </c>
      <c r="E175" s="37">
        <v>0</v>
      </c>
      <c r="F175" s="37">
        <v>0</v>
      </c>
      <c r="G175" s="37">
        <v>0</v>
      </c>
      <c r="H175" s="37">
        <v>0</v>
      </c>
      <c r="I175" s="37">
        <v>0</v>
      </c>
      <c r="J175" s="37">
        <v>0</v>
      </c>
      <c r="K175" s="37">
        <v>0</v>
      </c>
      <c r="L175" s="37">
        <v>0</v>
      </c>
      <c r="M175" s="37">
        <v>0</v>
      </c>
      <c r="N175" s="37">
        <v>0</v>
      </c>
      <c r="O175" s="37">
        <v>0</v>
      </c>
      <c r="P175" s="37">
        <v>0</v>
      </c>
      <c r="Q175" s="37">
        <v>0</v>
      </c>
      <c r="R175" s="37">
        <v>0</v>
      </c>
      <c r="S175" s="31">
        <f t="shared" si="50"/>
        <v>0</v>
      </c>
      <c r="T175" s="32" t="str">
        <f t="shared" si="48"/>
        <v>-</v>
      </c>
      <c r="U175" s="31">
        <f t="shared" si="51"/>
        <v>0</v>
      </c>
      <c r="V175" s="32" t="str">
        <f t="shared" si="49"/>
        <v>-</v>
      </c>
      <c r="W175" s="28" t="s">
        <v>31</v>
      </c>
      <c r="X175" s="23"/>
    </row>
    <row r="176" spans="1:24" ht="31.5" x14ac:dyDescent="0.25">
      <c r="A176" s="36" t="s">
        <v>318</v>
      </c>
      <c r="B176" s="33" t="s">
        <v>189</v>
      </c>
      <c r="C176" s="36" t="s">
        <v>30</v>
      </c>
      <c r="D176" s="37">
        <v>0</v>
      </c>
      <c r="E176" s="37">
        <v>0</v>
      </c>
      <c r="F176" s="37">
        <v>0</v>
      </c>
      <c r="G176" s="37">
        <v>0</v>
      </c>
      <c r="H176" s="37">
        <v>0</v>
      </c>
      <c r="I176" s="37">
        <v>0</v>
      </c>
      <c r="J176" s="37">
        <v>0</v>
      </c>
      <c r="K176" s="37">
        <v>0</v>
      </c>
      <c r="L176" s="37">
        <v>0</v>
      </c>
      <c r="M176" s="37">
        <v>0</v>
      </c>
      <c r="N176" s="37">
        <v>0</v>
      </c>
      <c r="O176" s="37">
        <v>0</v>
      </c>
      <c r="P176" s="37">
        <v>0</v>
      </c>
      <c r="Q176" s="37">
        <v>0</v>
      </c>
      <c r="R176" s="37">
        <v>0</v>
      </c>
      <c r="S176" s="31">
        <f t="shared" si="50"/>
        <v>0</v>
      </c>
      <c r="T176" s="32" t="str">
        <f t="shared" si="48"/>
        <v>-</v>
      </c>
      <c r="U176" s="31">
        <f t="shared" si="51"/>
        <v>0</v>
      </c>
      <c r="V176" s="32" t="str">
        <f t="shared" si="49"/>
        <v>-</v>
      </c>
      <c r="W176" s="28" t="s">
        <v>31</v>
      </c>
      <c r="X176" s="23"/>
    </row>
    <row r="177" spans="1:24" ht="47.25" x14ac:dyDescent="0.25">
      <c r="A177" s="36" t="s">
        <v>319</v>
      </c>
      <c r="B177" s="33" t="s">
        <v>320</v>
      </c>
      <c r="C177" s="36" t="s">
        <v>30</v>
      </c>
      <c r="D177" s="37">
        <v>0</v>
      </c>
      <c r="E177" s="37">
        <v>0</v>
      </c>
      <c r="F177" s="37">
        <v>0</v>
      </c>
      <c r="G177" s="37">
        <v>0</v>
      </c>
      <c r="H177" s="37">
        <v>0</v>
      </c>
      <c r="I177" s="37">
        <v>0</v>
      </c>
      <c r="J177" s="37">
        <v>0</v>
      </c>
      <c r="K177" s="37">
        <v>0</v>
      </c>
      <c r="L177" s="37">
        <v>0</v>
      </c>
      <c r="M177" s="37">
        <v>0</v>
      </c>
      <c r="N177" s="37">
        <v>0</v>
      </c>
      <c r="O177" s="37">
        <v>0</v>
      </c>
      <c r="P177" s="37">
        <v>0</v>
      </c>
      <c r="Q177" s="37">
        <v>0</v>
      </c>
      <c r="R177" s="37">
        <v>0</v>
      </c>
      <c r="S177" s="31">
        <f t="shared" si="50"/>
        <v>0</v>
      </c>
      <c r="T177" s="32" t="str">
        <f t="shared" si="48"/>
        <v>-</v>
      </c>
      <c r="U177" s="31">
        <f t="shared" si="51"/>
        <v>0</v>
      </c>
      <c r="V177" s="32" t="str">
        <f t="shared" si="49"/>
        <v>-</v>
      </c>
      <c r="W177" s="28" t="s">
        <v>31</v>
      </c>
      <c r="X177" s="23"/>
    </row>
    <row r="178" spans="1:24" ht="31.5" x14ac:dyDescent="0.25">
      <c r="A178" s="36" t="s">
        <v>321</v>
      </c>
      <c r="B178" s="33" t="s">
        <v>322</v>
      </c>
      <c r="C178" s="36" t="s">
        <v>30</v>
      </c>
      <c r="D178" s="37">
        <v>0</v>
      </c>
      <c r="E178" s="37">
        <v>0</v>
      </c>
      <c r="F178" s="37">
        <v>0</v>
      </c>
      <c r="G178" s="37">
        <v>0</v>
      </c>
      <c r="H178" s="37">
        <v>0</v>
      </c>
      <c r="I178" s="37">
        <v>0</v>
      </c>
      <c r="J178" s="37">
        <v>0</v>
      </c>
      <c r="K178" s="37">
        <v>0</v>
      </c>
      <c r="L178" s="37">
        <v>0</v>
      </c>
      <c r="M178" s="37">
        <v>0</v>
      </c>
      <c r="N178" s="37">
        <v>0</v>
      </c>
      <c r="O178" s="37">
        <v>0</v>
      </c>
      <c r="P178" s="37">
        <v>0</v>
      </c>
      <c r="Q178" s="37">
        <v>0</v>
      </c>
      <c r="R178" s="37">
        <v>0</v>
      </c>
      <c r="S178" s="31">
        <f t="shared" si="50"/>
        <v>0</v>
      </c>
      <c r="T178" s="32" t="str">
        <f t="shared" si="48"/>
        <v>-</v>
      </c>
      <c r="U178" s="31">
        <f t="shared" si="51"/>
        <v>0</v>
      </c>
      <c r="V178" s="32" t="str">
        <f t="shared" si="49"/>
        <v>-</v>
      </c>
      <c r="W178" s="28" t="s">
        <v>31</v>
      </c>
      <c r="X178" s="23"/>
    </row>
    <row r="179" spans="1:24" ht="31.5" x14ac:dyDescent="0.25">
      <c r="A179" s="36" t="s">
        <v>323</v>
      </c>
      <c r="B179" s="33" t="s">
        <v>324</v>
      </c>
      <c r="C179" s="36" t="s">
        <v>30</v>
      </c>
      <c r="D179" s="37">
        <v>0</v>
      </c>
      <c r="E179" s="37">
        <v>0</v>
      </c>
      <c r="F179" s="37">
        <v>0</v>
      </c>
      <c r="G179" s="37">
        <v>0</v>
      </c>
      <c r="H179" s="37">
        <v>0</v>
      </c>
      <c r="I179" s="37">
        <v>0</v>
      </c>
      <c r="J179" s="37">
        <v>0</v>
      </c>
      <c r="K179" s="37">
        <v>0</v>
      </c>
      <c r="L179" s="37">
        <v>0</v>
      </c>
      <c r="M179" s="37">
        <v>0</v>
      </c>
      <c r="N179" s="37">
        <v>0</v>
      </c>
      <c r="O179" s="37">
        <v>0</v>
      </c>
      <c r="P179" s="37">
        <v>0</v>
      </c>
      <c r="Q179" s="37">
        <v>0</v>
      </c>
      <c r="R179" s="37">
        <v>0</v>
      </c>
      <c r="S179" s="31">
        <f t="shared" si="50"/>
        <v>0</v>
      </c>
      <c r="T179" s="32" t="str">
        <f t="shared" si="48"/>
        <v>-</v>
      </c>
      <c r="U179" s="31">
        <f t="shared" si="51"/>
        <v>0</v>
      </c>
      <c r="V179" s="32" t="str">
        <f t="shared" si="49"/>
        <v>-</v>
      </c>
      <c r="W179" s="28" t="s">
        <v>31</v>
      </c>
      <c r="X179" s="23"/>
    </row>
    <row r="180" spans="1:24" ht="31.5" x14ac:dyDescent="0.25">
      <c r="A180" s="36" t="s">
        <v>325</v>
      </c>
      <c r="B180" s="33" t="s">
        <v>326</v>
      </c>
      <c r="C180" s="36" t="s">
        <v>30</v>
      </c>
      <c r="D180" s="37">
        <v>0</v>
      </c>
      <c r="E180" s="37">
        <v>0</v>
      </c>
      <c r="F180" s="37">
        <v>0</v>
      </c>
      <c r="G180" s="37">
        <v>0</v>
      </c>
      <c r="H180" s="37">
        <v>0</v>
      </c>
      <c r="I180" s="37">
        <v>0</v>
      </c>
      <c r="J180" s="37">
        <v>0</v>
      </c>
      <c r="K180" s="37">
        <v>0</v>
      </c>
      <c r="L180" s="37">
        <v>0</v>
      </c>
      <c r="M180" s="37">
        <v>0</v>
      </c>
      <c r="N180" s="37">
        <v>0</v>
      </c>
      <c r="O180" s="37">
        <v>0</v>
      </c>
      <c r="P180" s="37">
        <v>0</v>
      </c>
      <c r="Q180" s="37">
        <v>0</v>
      </c>
      <c r="R180" s="37">
        <v>0</v>
      </c>
      <c r="S180" s="31">
        <f t="shared" si="50"/>
        <v>0</v>
      </c>
      <c r="T180" s="32" t="str">
        <f t="shared" si="48"/>
        <v>-</v>
      </c>
      <c r="U180" s="31">
        <f t="shared" si="51"/>
        <v>0</v>
      </c>
      <c r="V180" s="32" t="str">
        <f t="shared" si="49"/>
        <v>-</v>
      </c>
      <c r="W180" s="28" t="s">
        <v>31</v>
      </c>
      <c r="X180" s="23"/>
    </row>
    <row r="181" spans="1:24" ht="63" x14ac:dyDescent="0.25">
      <c r="A181" s="36" t="s">
        <v>327</v>
      </c>
      <c r="B181" s="33" t="s">
        <v>328</v>
      </c>
      <c r="C181" s="36" t="s">
        <v>30</v>
      </c>
      <c r="D181" s="37">
        <v>0</v>
      </c>
      <c r="E181" s="37">
        <v>0</v>
      </c>
      <c r="F181" s="37">
        <v>0</v>
      </c>
      <c r="G181" s="37">
        <v>0</v>
      </c>
      <c r="H181" s="37">
        <v>0</v>
      </c>
      <c r="I181" s="37">
        <v>0</v>
      </c>
      <c r="J181" s="37">
        <v>0</v>
      </c>
      <c r="K181" s="37">
        <v>0</v>
      </c>
      <c r="L181" s="37">
        <v>0</v>
      </c>
      <c r="M181" s="37">
        <v>0</v>
      </c>
      <c r="N181" s="37">
        <v>0</v>
      </c>
      <c r="O181" s="37">
        <v>0</v>
      </c>
      <c r="P181" s="37">
        <v>0</v>
      </c>
      <c r="Q181" s="37">
        <v>0</v>
      </c>
      <c r="R181" s="37">
        <v>0</v>
      </c>
      <c r="S181" s="31">
        <f t="shared" si="50"/>
        <v>0</v>
      </c>
      <c r="T181" s="32" t="str">
        <f t="shared" si="48"/>
        <v>-</v>
      </c>
      <c r="U181" s="31">
        <f t="shared" si="51"/>
        <v>0</v>
      </c>
      <c r="V181" s="32" t="str">
        <f t="shared" si="49"/>
        <v>-</v>
      </c>
      <c r="W181" s="28" t="s">
        <v>31</v>
      </c>
      <c r="X181" s="23"/>
    </row>
    <row r="182" spans="1:24" ht="47.25" x14ac:dyDescent="0.25">
      <c r="A182" s="36" t="s">
        <v>329</v>
      </c>
      <c r="B182" s="33" t="s">
        <v>191</v>
      </c>
      <c r="C182" s="36" t="s">
        <v>30</v>
      </c>
      <c r="D182" s="37">
        <v>0</v>
      </c>
      <c r="E182" s="37">
        <v>0</v>
      </c>
      <c r="F182" s="37">
        <v>0</v>
      </c>
      <c r="G182" s="37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37">
        <v>0</v>
      </c>
      <c r="O182" s="37">
        <v>0</v>
      </c>
      <c r="P182" s="37">
        <v>0</v>
      </c>
      <c r="Q182" s="37">
        <v>0</v>
      </c>
      <c r="R182" s="37">
        <v>0</v>
      </c>
      <c r="S182" s="31">
        <f t="shared" si="50"/>
        <v>0</v>
      </c>
      <c r="T182" s="32" t="str">
        <f t="shared" si="48"/>
        <v>-</v>
      </c>
      <c r="U182" s="31">
        <f t="shared" si="51"/>
        <v>0</v>
      </c>
      <c r="V182" s="32" t="str">
        <f t="shared" si="49"/>
        <v>-</v>
      </c>
      <c r="W182" s="28" t="s">
        <v>31</v>
      </c>
      <c r="X182" s="23"/>
    </row>
    <row r="183" spans="1:24" ht="47.25" x14ac:dyDescent="0.25">
      <c r="A183" s="36" t="s">
        <v>330</v>
      </c>
      <c r="B183" s="33" t="s">
        <v>331</v>
      </c>
      <c r="C183" s="36" t="s">
        <v>30</v>
      </c>
      <c r="D183" s="37">
        <v>0</v>
      </c>
      <c r="E183" s="37">
        <v>0</v>
      </c>
      <c r="F183" s="37">
        <v>0</v>
      </c>
      <c r="G183" s="37">
        <v>0</v>
      </c>
      <c r="H183" s="37">
        <v>0</v>
      </c>
      <c r="I183" s="37">
        <v>0</v>
      </c>
      <c r="J183" s="37">
        <v>0</v>
      </c>
      <c r="K183" s="37">
        <v>0</v>
      </c>
      <c r="L183" s="37">
        <v>0</v>
      </c>
      <c r="M183" s="37">
        <v>0</v>
      </c>
      <c r="N183" s="37">
        <v>0</v>
      </c>
      <c r="O183" s="37">
        <v>0</v>
      </c>
      <c r="P183" s="37">
        <v>0</v>
      </c>
      <c r="Q183" s="37">
        <v>0</v>
      </c>
      <c r="R183" s="37">
        <v>0</v>
      </c>
      <c r="S183" s="31">
        <f t="shared" si="50"/>
        <v>0</v>
      </c>
      <c r="T183" s="32" t="str">
        <f t="shared" si="48"/>
        <v>-</v>
      </c>
      <c r="U183" s="31">
        <f t="shared" si="51"/>
        <v>0</v>
      </c>
      <c r="V183" s="32" t="str">
        <f t="shared" si="49"/>
        <v>-</v>
      </c>
      <c r="W183" s="28" t="s">
        <v>31</v>
      </c>
      <c r="X183" s="23"/>
    </row>
    <row r="184" spans="1:24" ht="47.25" x14ac:dyDescent="0.25">
      <c r="A184" s="36" t="s">
        <v>332</v>
      </c>
      <c r="B184" s="33" t="s">
        <v>333</v>
      </c>
      <c r="C184" s="36" t="s">
        <v>30</v>
      </c>
      <c r="D184" s="37">
        <v>0</v>
      </c>
      <c r="E184" s="37">
        <v>0</v>
      </c>
      <c r="F184" s="37">
        <v>0</v>
      </c>
      <c r="G184" s="37">
        <v>0</v>
      </c>
      <c r="H184" s="37">
        <v>0</v>
      </c>
      <c r="I184" s="37">
        <v>0</v>
      </c>
      <c r="J184" s="37">
        <v>0</v>
      </c>
      <c r="K184" s="37">
        <v>0</v>
      </c>
      <c r="L184" s="37">
        <v>0</v>
      </c>
      <c r="M184" s="37">
        <v>0</v>
      </c>
      <c r="N184" s="37">
        <v>0</v>
      </c>
      <c r="O184" s="37">
        <v>0</v>
      </c>
      <c r="P184" s="37">
        <v>0</v>
      </c>
      <c r="Q184" s="37">
        <v>0</v>
      </c>
      <c r="R184" s="37">
        <v>0</v>
      </c>
      <c r="S184" s="31">
        <f t="shared" si="50"/>
        <v>0</v>
      </c>
      <c r="T184" s="32" t="str">
        <f t="shared" si="48"/>
        <v>-</v>
      </c>
      <c r="U184" s="31">
        <f t="shared" si="51"/>
        <v>0</v>
      </c>
      <c r="V184" s="32" t="str">
        <f t="shared" si="49"/>
        <v>-</v>
      </c>
      <c r="W184" s="28" t="s">
        <v>31</v>
      </c>
      <c r="X184" s="23"/>
    </row>
    <row r="185" spans="1:24" ht="31.5" x14ac:dyDescent="0.25">
      <c r="A185" s="36" t="s">
        <v>334</v>
      </c>
      <c r="B185" s="33" t="s">
        <v>335</v>
      </c>
      <c r="C185" s="36" t="s">
        <v>30</v>
      </c>
      <c r="D185" s="37">
        <v>0</v>
      </c>
      <c r="E185" s="37">
        <v>0</v>
      </c>
      <c r="F185" s="37">
        <v>0</v>
      </c>
      <c r="G185" s="37">
        <v>0</v>
      </c>
      <c r="H185" s="37">
        <v>0</v>
      </c>
      <c r="I185" s="37">
        <v>0</v>
      </c>
      <c r="J185" s="37">
        <v>0</v>
      </c>
      <c r="K185" s="37">
        <v>0</v>
      </c>
      <c r="L185" s="37">
        <v>0</v>
      </c>
      <c r="M185" s="37">
        <v>0</v>
      </c>
      <c r="N185" s="37">
        <v>0</v>
      </c>
      <c r="O185" s="37">
        <v>0</v>
      </c>
      <c r="P185" s="37">
        <v>0</v>
      </c>
      <c r="Q185" s="37">
        <v>0</v>
      </c>
      <c r="R185" s="37">
        <v>0</v>
      </c>
      <c r="S185" s="31">
        <f t="shared" si="50"/>
        <v>0</v>
      </c>
      <c r="T185" s="32" t="str">
        <f t="shared" si="48"/>
        <v>-</v>
      </c>
      <c r="U185" s="31">
        <f t="shared" si="51"/>
        <v>0</v>
      </c>
      <c r="V185" s="32" t="str">
        <f t="shared" si="49"/>
        <v>-</v>
      </c>
      <c r="W185" s="28" t="s">
        <v>31</v>
      </c>
      <c r="X185" s="23"/>
    </row>
    <row r="186" spans="1:24" ht="31.5" x14ac:dyDescent="0.25">
      <c r="A186" s="36" t="s">
        <v>336</v>
      </c>
      <c r="B186" s="33" t="s">
        <v>337</v>
      </c>
      <c r="C186" s="36" t="s">
        <v>30</v>
      </c>
      <c r="D186" s="37">
        <v>0</v>
      </c>
      <c r="E186" s="37">
        <v>0</v>
      </c>
      <c r="F186" s="37">
        <v>0</v>
      </c>
      <c r="G186" s="37">
        <v>0</v>
      </c>
      <c r="H186" s="37">
        <v>0</v>
      </c>
      <c r="I186" s="37">
        <v>0</v>
      </c>
      <c r="J186" s="37">
        <v>0</v>
      </c>
      <c r="K186" s="37">
        <v>0</v>
      </c>
      <c r="L186" s="37">
        <v>0</v>
      </c>
      <c r="M186" s="37">
        <v>0</v>
      </c>
      <c r="N186" s="37">
        <v>0</v>
      </c>
      <c r="O186" s="37">
        <v>0</v>
      </c>
      <c r="P186" s="37">
        <v>0</v>
      </c>
      <c r="Q186" s="37">
        <v>0</v>
      </c>
      <c r="R186" s="37">
        <v>0</v>
      </c>
      <c r="S186" s="31">
        <f t="shared" si="50"/>
        <v>0</v>
      </c>
      <c r="T186" s="32" t="str">
        <f t="shared" si="48"/>
        <v>-</v>
      </c>
      <c r="U186" s="31">
        <f t="shared" si="51"/>
        <v>0</v>
      </c>
      <c r="V186" s="32" t="str">
        <f t="shared" si="49"/>
        <v>-</v>
      </c>
      <c r="W186" s="28" t="s">
        <v>31</v>
      </c>
      <c r="X186" s="23"/>
    </row>
    <row r="187" spans="1:24" ht="31.5" x14ac:dyDescent="0.25">
      <c r="A187" s="36" t="s">
        <v>338</v>
      </c>
      <c r="B187" s="33" t="s">
        <v>339</v>
      </c>
      <c r="C187" s="36" t="s">
        <v>30</v>
      </c>
      <c r="D187" s="37">
        <v>0</v>
      </c>
      <c r="E187" s="37">
        <v>0</v>
      </c>
      <c r="F187" s="37">
        <v>0</v>
      </c>
      <c r="G187" s="37">
        <v>0</v>
      </c>
      <c r="H187" s="37">
        <v>0</v>
      </c>
      <c r="I187" s="37">
        <v>0</v>
      </c>
      <c r="J187" s="37">
        <v>0</v>
      </c>
      <c r="K187" s="37">
        <v>0</v>
      </c>
      <c r="L187" s="37">
        <v>0</v>
      </c>
      <c r="M187" s="37">
        <v>0</v>
      </c>
      <c r="N187" s="37">
        <v>0</v>
      </c>
      <c r="O187" s="37">
        <v>0</v>
      </c>
      <c r="P187" s="37">
        <v>0</v>
      </c>
      <c r="Q187" s="37">
        <v>0</v>
      </c>
      <c r="R187" s="37">
        <v>0</v>
      </c>
      <c r="S187" s="31">
        <f t="shared" si="50"/>
        <v>0</v>
      </c>
      <c r="T187" s="32" t="str">
        <f t="shared" si="48"/>
        <v>-</v>
      </c>
      <c r="U187" s="31">
        <f t="shared" si="51"/>
        <v>0</v>
      </c>
      <c r="V187" s="32" t="str">
        <f t="shared" si="49"/>
        <v>-</v>
      </c>
      <c r="W187" s="28" t="s">
        <v>31</v>
      </c>
      <c r="X187" s="23"/>
    </row>
    <row r="188" spans="1:24" ht="47.25" x14ac:dyDescent="0.25">
      <c r="A188" s="36" t="s">
        <v>340</v>
      </c>
      <c r="B188" s="33" t="s">
        <v>341</v>
      </c>
      <c r="C188" s="36" t="s">
        <v>30</v>
      </c>
      <c r="D188" s="37">
        <v>0</v>
      </c>
      <c r="E188" s="37">
        <v>0</v>
      </c>
      <c r="F188" s="37">
        <v>0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7">
        <v>0</v>
      </c>
      <c r="O188" s="37">
        <v>0</v>
      </c>
      <c r="P188" s="37">
        <v>0</v>
      </c>
      <c r="Q188" s="37">
        <v>0</v>
      </c>
      <c r="R188" s="37">
        <v>0</v>
      </c>
      <c r="S188" s="31">
        <f t="shared" si="50"/>
        <v>0</v>
      </c>
      <c r="T188" s="32" t="str">
        <f t="shared" si="48"/>
        <v>-</v>
      </c>
      <c r="U188" s="31">
        <f t="shared" si="51"/>
        <v>0</v>
      </c>
      <c r="V188" s="32" t="str">
        <f t="shared" si="49"/>
        <v>-</v>
      </c>
      <c r="W188" s="28" t="s">
        <v>31</v>
      </c>
      <c r="X188" s="23"/>
    </row>
    <row r="189" spans="1:24" ht="47.25" x14ac:dyDescent="0.25">
      <c r="A189" s="36" t="s">
        <v>342</v>
      </c>
      <c r="B189" s="33" t="s">
        <v>343</v>
      </c>
      <c r="C189" s="36" t="s">
        <v>30</v>
      </c>
      <c r="D189" s="37">
        <v>0</v>
      </c>
      <c r="E189" s="37">
        <v>0</v>
      </c>
      <c r="F189" s="37">
        <v>0</v>
      </c>
      <c r="G189" s="37">
        <v>0</v>
      </c>
      <c r="H189" s="37">
        <v>0</v>
      </c>
      <c r="I189" s="37">
        <v>0</v>
      </c>
      <c r="J189" s="37">
        <v>0</v>
      </c>
      <c r="K189" s="37">
        <v>0</v>
      </c>
      <c r="L189" s="37">
        <v>0</v>
      </c>
      <c r="M189" s="37">
        <v>0</v>
      </c>
      <c r="N189" s="37">
        <v>0</v>
      </c>
      <c r="O189" s="37">
        <v>0</v>
      </c>
      <c r="P189" s="37">
        <v>0</v>
      </c>
      <c r="Q189" s="37">
        <v>0</v>
      </c>
      <c r="R189" s="37">
        <v>0</v>
      </c>
      <c r="S189" s="31">
        <f t="shared" si="50"/>
        <v>0</v>
      </c>
      <c r="T189" s="32" t="str">
        <f t="shared" si="48"/>
        <v>-</v>
      </c>
      <c r="U189" s="31">
        <f t="shared" si="51"/>
        <v>0</v>
      </c>
      <c r="V189" s="32" t="str">
        <f t="shared" si="49"/>
        <v>-</v>
      </c>
      <c r="W189" s="28" t="s">
        <v>31</v>
      </c>
      <c r="X189" s="23"/>
    </row>
    <row r="190" spans="1:24" ht="31.5" x14ac:dyDescent="0.25">
      <c r="A190" s="36" t="s">
        <v>344</v>
      </c>
      <c r="B190" s="33" t="s">
        <v>345</v>
      </c>
      <c r="C190" s="36" t="s">
        <v>30</v>
      </c>
      <c r="D190" s="37">
        <v>0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0</v>
      </c>
      <c r="N190" s="37">
        <v>0</v>
      </c>
      <c r="O190" s="37">
        <v>0</v>
      </c>
      <c r="P190" s="37">
        <v>0</v>
      </c>
      <c r="Q190" s="37">
        <v>0</v>
      </c>
      <c r="R190" s="37">
        <v>0</v>
      </c>
      <c r="S190" s="31">
        <f t="shared" si="50"/>
        <v>0</v>
      </c>
      <c r="T190" s="32" t="str">
        <f t="shared" si="48"/>
        <v>-</v>
      </c>
      <c r="U190" s="31">
        <f t="shared" si="51"/>
        <v>0</v>
      </c>
      <c r="V190" s="32" t="str">
        <f t="shared" si="49"/>
        <v>-</v>
      </c>
      <c r="W190" s="28" t="s">
        <v>31</v>
      </c>
      <c r="X190" s="23"/>
    </row>
    <row r="191" spans="1:24" ht="47.25" x14ac:dyDescent="0.25">
      <c r="A191" s="36" t="s">
        <v>346</v>
      </c>
      <c r="B191" s="33" t="s">
        <v>347</v>
      </c>
      <c r="C191" s="36" t="s">
        <v>30</v>
      </c>
      <c r="D191" s="37">
        <v>0</v>
      </c>
      <c r="E191" s="37">
        <v>0</v>
      </c>
      <c r="F191" s="37">
        <v>0</v>
      </c>
      <c r="G191" s="37">
        <v>0</v>
      </c>
      <c r="H191" s="37">
        <v>0</v>
      </c>
      <c r="I191" s="37">
        <v>0</v>
      </c>
      <c r="J191" s="37">
        <v>0</v>
      </c>
      <c r="K191" s="37">
        <v>0</v>
      </c>
      <c r="L191" s="37">
        <v>0</v>
      </c>
      <c r="M191" s="37">
        <v>0</v>
      </c>
      <c r="N191" s="37">
        <v>0</v>
      </c>
      <c r="O191" s="37">
        <v>0</v>
      </c>
      <c r="P191" s="37">
        <v>0</v>
      </c>
      <c r="Q191" s="37">
        <v>0</v>
      </c>
      <c r="R191" s="37">
        <v>0</v>
      </c>
      <c r="S191" s="31">
        <f t="shared" si="50"/>
        <v>0</v>
      </c>
      <c r="T191" s="32" t="str">
        <f t="shared" si="48"/>
        <v>-</v>
      </c>
      <c r="U191" s="31">
        <f t="shared" si="51"/>
        <v>0</v>
      </c>
      <c r="V191" s="32" t="str">
        <f t="shared" si="49"/>
        <v>-</v>
      </c>
      <c r="W191" s="28" t="s">
        <v>31</v>
      </c>
      <c r="X191" s="23"/>
    </row>
    <row r="192" spans="1:24" ht="31.5" x14ac:dyDescent="0.25">
      <c r="A192" s="36" t="s">
        <v>348</v>
      </c>
      <c r="B192" s="33" t="s">
        <v>349</v>
      </c>
      <c r="C192" s="36" t="s">
        <v>30</v>
      </c>
      <c r="D192" s="37">
        <v>0</v>
      </c>
      <c r="E192" s="37">
        <v>0</v>
      </c>
      <c r="F192" s="37">
        <v>0</v>
      </c>
      <c r="G192" s="37">
        <v>0</v>
      </c>
      <c r="H192" s="37">
        <v>0</v>
      </c>
      <c r="I192" s="37">
        <v>0</v>
      </c>
      <c r="J192" s="37">
        <v>0</v>
      </c>
      <c r="K192" s="37">
        <v>0</v>
      </c>
      <c r="L192" s="37">
        <v>0</v>
      </c>
      <c r="M192" s="37">
        <v>0</v>
      </c>
      <c r="N192" s="37">
        <v>0</v>
      </c>
      <c r="O192" s="37">
        <v>0</v>
      </c>
      <c r="P192" s="37">
        <v>0</v>
      </c>
      <c r="Q192" s="37">
        <v>0</v>
      </c>
      <c r="R192" s="37">
        <v>0</v>
      </c>
      <c r="S192" s="31">
        <f t="shared" si="50"/>
        <v>0</v>
      </c>
      <c r="T192" s="32" t="str">
        <f t="shared" si="48"/>
        <v>-</v>
      </c>
      <c r="U192" s="31">
        <f t="shared" si="51"/>
        <v>0</v>
      </c>
      <c r="V192" s="32" t="str">
        <f t="shared" si="49"/>
        <v>-</v>
      </c>
      <c r="W192" s="28" t="s">
        <v>31</v>
      </c>
      <c r="X192" s="23"/>
    </row>
    <row r="193" spans="1:24" ht="47.25" x14ac:dyDescent="0.25">
      <c r="A193" s="36" t="s">
        <v>350</v>
      </c>
      <c r="B193" s="33" t="s">
        <v>221</v>
      </c>
      <c r="C193" s="36" t="s">
        <v>30</v>
      </c>
      <c r="D193" s="37">
        <v>0</v>
      </c>
      <c r="E193" s="37">
        <v>0</v>
      </c>
      <c r="F193" s="37">
        <v>0</v>
      </c>
      <c r="G193" s="37">
        <v>0</v>
      </c>
      <c r="H193" s="37"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v>0</v>
      </c>
      <c r="N193" s="37">
        <v>0</v>
      </c>
      <c r="O193" s="37">
        <v>0</v>
      </c>
      <c r="P193" s="37">
        <v>0</v>
      </c>
      <c r="Q193" s="37">
        <v>0</v>
      </c>
      <c r="R193" s="37">
        <v>0</v>
      </c>
      <c r="S193" s="31">
        <f t="shared" si="50"/>
        <v>0</v>
      </c>
      <c r="T193" s="32" t="str">
        <f t="shared" si="48"/>
        <v>-</v>
      </c>
      <c r="U193" s="31">
        <f t="shared" si="51"/>
        <v>0</v>
      </c>
      <c r="V193" s="32" t="str">
        <f t="shared" si="49"/>
        <v>-</v>
      </c>
      <c r="W193" s="28" t="s">
        <v>31</v>
      </c>
      <c r="X193" s="23"/>
    </row>
    <row r="194" spans="1:24" ht="31.5" x14ac:dyDescent="0.25">
      <c r="A194" s="36" t="s">
        <v>351</v>
      </c>
      <c r="B194" s="33" t="s">
        <v>223</v>
      </c>
      <c r="C194" s="36" t="s">
        <v>30</v>
      </c>
      <c r="D194" s="37">
        <f t="shared" ref="D194:R194" si="53">SUM(D195:D195)</f>
        <v>249.43374026494209</v>
      </c>
      <c r="E194" s="37">
        <f t="shared" si="53"/>
        <v>0</v>
      </c>
      <c r="F194" s="37">
        <f t="shared" si="53"/>
        <v>39.396931391738192</v>
      </c>
      <c r="G194" s="37">
        <f t="shared" si="53"/>
        <v>0</v>
      </c>
      <c r="H194" s="37">
        <f t="shared" si="53"/>
        <v>0</v>
      </c>
      <c r="I194" s="37">
        <f t="shared" si="53"/>
        <v>0</v>
      </c>
      <c r="J194" s="37">
        <f t="shared" si="53"/>
        <v>0</v>
      </c>
      <c r="K194" s="37">
        <f t="shared" si="53"/>
        <v>1611</v>
      </c>
      <c r="L194" s="37">
        <f t="shared" si="53"/>
        <v>0</v>
      </c>
      <c r="M194" s="37">
        <f t="shared" si="53"/>
        <v>39.396931389999999</v>
      </c>
      <c r="N194" s="37">
        <f t="shared" si="53"/>
        <v>0</v>
      </c>
      <c r="O194" s="37">
        <f t="shared" si="53"/>
        <v>0</v>
      </c>
      <c r="P194" s="37">
        <f t="shared" si="53"/>
        <v>0</v>
      </c>
      <c r="Q194" s="37">
        <f t="shared" si="53"/>
        <v>0</v>
      </c>
      <c r="R194" s="37">
        <f t="shared" si="53"/>
        <v>1615</v>
      </c>
      <c r="S194" s="31">
        <f t="shared" si="50"/>
        <v>0</v>
      </c>
      <c r="T194" s="32" t="str">
        <f t="shared" si="48"/>
        <v>-</v>
      </c>
      <c r="U194" s="31">
        <f t="shared" si="51"/>
        <v>-1.7381935890625755E-9</v>
      </c>
      <c r="V194" s="32">
        <f t="shared" si="49"/>
        <v>-4.4120024775002822E-11</v>
      </c>
      <c r="W194" s="28" t="s">
        <v>31</v>
      </c>
      <c r="X194" s="23"/>
    </row>
    <row r="195" spans="1:24" ht="110.25" x14ac:dyDescent="0.25">
      <c r="A195" s="36" t="s">
        <v>351</v>
      </c>
      <c r="B195" s="43" t="s">
        <v>352</v>
      </c>
      <c r="C195" s="36" t="s">
        <v>353</v>
      </c>
      <c r="D195" s="40">
        <v>249.43374026494209</v>
      </c>
      <c r="E195" s="40">
        <v>0</v>
      </c>
      <c r="F195" s="40">
        <v>39.396931391738192</v>
      </c>
      <c r="G195" s="40">
        <v>0</v>
      </c>
      <c r="H195" s="40">
        <v>0</v>
      </c>
      <c r="I195" s="40">
        <v>0</v>
      </c>
      <c r="J195" s="40">
        <v>0</v>
      </c>
      <c r="K195" s="40">
        <v>1611</v>
      </c>
      <c r="L195" s="40">
        <v>0</v>
      </c>
      <c r="M195" s="40">
        <v>39.396931389999999</v>
      </c>
      <c r="N195" s="40">
        <v>0</v>
      </c>
      <c r="O195" s="40">
        <v>0</v>
      </c>
      <c r="P195" s="40">
        <v>0</v>
      </c>
      <c r="Q195" s="40">
        <v>0</v>
      </c>
      <c r="R195" s="40">
        <v>1615</v>
      </c>
      <c r="S195" s="31">
        <f t="shared" si="50"/>
        <v>0</v>
      </c>
      <c r="T195" s="32" t="str">
        <f t="shared" si="48"/>
        <v>-</v>
      </c>
      <c r="U195" s="31">
        <f t="shared" si="51"/>
        <v>-1.7381935890625755E-9</v>
      </c>
      <c r="V195" s="32">
        <f t="shared" si="49"/>
        <v>-4.4120024775002822E-11</v>
      </c>
      <c r="W195" s="40" t="s">
        <v>31</v>
      </c>
      <c r="X195" s="23"/>
    </row>
    <row r="196" spans="1:24" ht="31.5" x14ac:dyDescent="0.25">
      <c r="A196" s="36" t="s">
        <v>354</v>
      </c>
      <c r="B196" s="33" t="s">
        <v>355</v>
      </c>
      <c r="C196" s="36" t="s">
        <v>30</v>
      </c>
      <c r="D196" s="40">
        <v>0</v>
      </c>
      <c r="E196" s="40">
        <v>0</v>
      </c>
      <c r="F196" s="40">
        <v>0</v>
      </c>
      <c r="G196" s="40">
        <v>0</v>
      </c>
      <c r="H196" s="40">
        <v>0</v>
      </c>
      <c r="I196" s="40">
        <v>0</v>
      </c>
      <c r="J196" s="40">
        <v>0</v>
      </c>
      <c r="K196" s="40">
        <v>0</v>
      </c>
      <c r="L196" s="40">
        <v>0</v>
      </c>
      <c r="M196" s="40">
        <v>0</v>
      </c>
      <c r="N196" s="40">
        <v>0</v>
      </c>
      <c r="O196" s="40">
        <v>0</v>
      </c>
      <c r="P196" s="40">
        <v>0</v>
      </c>
      <c r="Q196" s="40">
        <v>0</v>
      </c>
      <c r="R196" s="40">
        <v>0</v>
      </c>
      <c r="S196" s="31">
        <f t="shared" si="50"/>
        <v>0</v>
      </c>
      <c r="T196" s="32" t="str">
        <f t="shared" si="48"/>
        <v>-</v>
      </c>
      <c r="U196" s="31">
        <f t="shared" si="51"/>
        <v>0</v>
      </c>
      <c r="V196" s="32" t="str">
        <f t="shared" si="49"/>
        <v>-</v>
      </c>
      <c r="W196" s="28" t="s">
        <v>31</v>
      </c>
      <c r="X196" s="23"/>
    </row>
    <row r="198" spans="1:24" x14ac:dyDescent="0.25">
      <c r="A198" s="1" t="s">
        <v>356</v>
      </c>
    </row>
    <row r="199" spans="1:24" x14ac:dyDescent="0.25">
      <c r="B199" s="1" t="s">
        <v>357</v>
      </c>
    </row>
    <row r="200" spans="1:24" x14ac:dyDescent="0.25">
      <c r="A200" s="1">
        <v>1</v>
      </c>
      <c r="B200" s="1" t="s">
        <v>358</v>
      </c>
    </row>
    <row r="201" spans="1:24" x14ac:dyDescent="0.25">
      <c r="A201" s="1">
        <v>2</v>
      </c>
      <c r="B201" s="1" t="s">
        <v>359</v>
      </c>
    </row>
    <row r="202" spans="1:24" x14ac:dyDescent="0.25">
      <c r="A202" s="1" t="s">
        <v>360</v>
      </c>
    </row>
  </sheetData>
  <autoFilter ref="A21:W196"/>
  <mergeCells count="20">
    <mergeCell ref="F18:K18"/>
    <mergeCell ref="M18:R18"/>
    <mergeCell ref="S18:T18"/>
    <mergeCell ref="U18:V18"/>
    <mergeCell ref="A13:W13"/>
    <mergeCell ref="A15:A19"/>
    <mergeCell ref="B15:B19"/>
    <mergeCell ref="C15:C19"/>
    <mergeCell ref="D15:D19"/>
    <mergeCell ref="E15:R15"/>
    <mergeCell ref="S15:V17"/>
    <mergeCell ref="W15:W19"/>
    <mergeCell ref="E16:K17"/>
    <mergeCell ref="L16:R17"/>
    <mergeCell ref="A4:W4"/>
    <mergeCell ref="A5:W5"/>
    <mergeCell ref="A7:W7"/>
    <mergeCell ref="A8:W8"/>
    <mergeCell ref="A10:W10"/>
    <mergeCell ref="A12:W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colBreaks count="1" manualBreakCount="1">
    <brk id="11" max="2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</vt:lpstr>
      <vt:lpstr>'3 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2025-03-20T12:16:18Z</dcterms:created>
  <dcterms:modified xsi:type="dcterms:W3CDTF">2025-03-20T12:18:44Z</dcterms:modified>
</cp:coreProperties>
</file>